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465" firstSheet="2" activeTab="2"/>
  </bookViews>
  <sheets>
    <sheet name="公共财政收支总表" sheetId="1" r:id="rId1"/>
    <sheet name="转移收入表" sheetId="2" r:id="rId2"/>
    <sheet name="一般公共预算支出" sheetId="3" r:id="rId3"/>
    <sheet name="基本支出经济分类决算表" sheetId="4" r:id="rId4"/>
    <sheet name="基金决算收支总表" sheetId="5" r:id="rId5"/>
    <sheet name="社保基金决算" sheetId="6" r:id="rId6"/>
    <sheet name="社保基金决算结余表" sheetId="7" r:id="rId7"/>
    <sheet name="地方政府债务余额" sheetId="8" r:id="rId8"/>
    <sheet name="地方政府专项债务分项目余额" sheetId="9" r:id="rId9"/>
  </sheets>
  <definedNames>
    <definedName name="_xlnm._FilterDatabase" localSheetId="2" hidden="1">一般公共预算支出!$A$4:$I$543</definedName>
    <definedName name="_xlnm._FilterDatabase" localSheetId="3" hidden="1">基本支出经济分类决算表!$A$3:$C$103</definedName>
    <definedName name="_xlnm._FilterDatabase" localSheetId="0" hidden="1">公共财政收支总表!$B$5:$Q$43</definedName>
    <definedName name="_xlnm.Print_Area" localSheetId="7">地方政府债务余额!$A$1:$J$10</definedName>
    <definedName name="_xlnm.Print_Area" localSheetId="3">基本支出经济分类决算表!$A$1:$C$103</definedName>
    <definedName name="_xlnm.Print_Area" localSheetId="6">社保基金决算结余表!$A$1:$J$18</definedName>
    <definedName name="_xlnm.Print_Area" localSheetId="2">一般公共预算支出!$A$1:$H$543</definedName>
    <definedName name="_xlnm.Print_Area" localSheetId="1">转移收入表!$A$1:$G$58</definedName>
    <definedName name="_xlnm.Print_Titles" localSheetId="0">公共财政收支总表!$1:$4</definedName>
    <definedName name="_xlnm.Print_Titles" localSheetId="3">基本支出经济分类决算表!$1:$3</definedName>
    <definedName name="_xlnm.Print_Titles" localSheetId="4">基金决算收支总表!#REF!</definedName>
    <definedName name="_xlnm.Print_Titles" localSheetId="2">一般公共预算支出!$1:$3</definedName>
    <definedName name="_xlnm.Print_Titles" localSheetId="1">转移收入表!$1:$3</definedName>
  </definedNames>
  <calcPr calcId="144525"/>
</workbook>
</file>

<file path=xl/sharedStrings.xml><?xml version="1.0" encoding="utf-8"?>
<sst xmlns="http://schemas.openxmlformats.org/spreadsheetml/2006/main" count="840">
  <si>
    <t>2017年度云县一般公共预算收支决算总表</t>
  </si>
  <si>
    <t>表一</t>
  </si>
  <si>
    <t>单位:万元</t>
  </si>
  <si>
    <t>收  入</t>
  </si>
  <si>
    <t>支  出</t>
  </si>
  <si>
    <t>预算科目</t>
  </si>
  <si>
    <t>年初预算数</t>
  </si>
  <si>
    <t>调整预算数</t>
  </si>
  <si>
    <t>决算数</t>
  </si>
  <si>
    <t>决算数为预算数的%</t>
  </si>
  <si>
    <t>决算数为上年决算数的%</t>
  </si>
  <si>
    <t>年初预算数与决算数差异较大原因说明</t>
  </si>
  <si>
    <t>2016年决算数</t>
  </si>
  <si>
    <t>一、税收收入</t>
  </si>
  <si>
    <t>　　增值税</t>
  </si>
  <si>
    <t>持续执行“两电”退税。</t>
  </si>
  <si>
    <t>一般公共服务支出</t>
  </si>
  <si>
    <t>　　营业税</t>
  </si>
  <si>
    <t>国防支出</t>
  </si>
  <si>
    <t>当年人武部人员支出转列民政部门。</t>
  </si>
  <si>
    <t>　　企业所得税</t>
  </si>
  <si>
    <t>公共安全支出</t>
  </si>
  <si>
    <t>　　企业所得税退税</t>
  </si>
  <si>
    <t>教育支出</t>
  </si>
  <si>
    <t>　　个人所得税</t>
  </si>
  <si>
    <t>当年巡视组清缴机关单位个税。</t>
  </si>
  <si>
    <t>科学技术支出</t>
  </si>
  <si>
    <t>　　资源税</t>
  </si>
  <si>
    <t>文化体育与传媒支出</t>
  </si>
  <si>
    <t>　　城市维护建设税</t>
  </si>
  <si>
    <t>社会保障和就业支出</t>
  </si>
  <si>
    <t>　　房产税</t>
  </si>
  <si>
    <t>医疗卫生与计划生育支出</t>
  </si>
  <si>
    <t>当年新农合资金转由市级列支。</t>
  </si>
  <si>
    <t>　　印花税</t>
  </si>
  <si>
    <t>节能环保支出</t>
  </si>
  <si>
    <t>　　城镇土地使用税</t>
  </si>
  <si>
    <t>城乡社区支出</t>
  </si>
  <si>
    <t>　　土地增值税</t>
  </si>
  <si>
    <t>农林水支出</t>
  </si>
  <si>
    <t>　　车船税</t>
  </si>
  <si>
    <t>交通运输支出</t>
  </si>
  <si>
    <t>　　耕地占用税</t>
  </si>
  <si>
    <t>资源勘探信息等支出</t>
  </si>
  <si>
    <t>　　契税</t>
  </si>
  <si>
    <t>当年地税部门大力清缴历年欠税，入库超出预期</t>
  </si>
  <si>
    <t>商业服务业等支出</t>
  </si>
  <si>
    <t>当年上级专项补助显著减少。</t>
  </si>
  <si>
    <t>　　烟叶税</t>
  </si>
  <si>
    <t>金融支出</t>
  </si>
  <si>
    <t>　　其他税收收入</t>
  </si>
  <si>
    <t>国土资源气象等支出</t>
  </si>
  <si>
    <t>上级专项补助显著减少。</t>
  </si>
  <si>
    <t>二、非税收入</t>
  </si>
  <si>
    <t>住房保障支出</t>
  </si>
  <si>
    <t>　　专项收入</t>
  </si>
  <si>
    <t>按财政部规定当年“水资源费”转列“国有资源有偿使用费下”。</t>
  </si>
  <si>
    <t>粮油物资支出</t>
  </si>
  <si>
    <t>上级专项补助显著减少，同时县本级安排的产粮大县按涉农资金整合至一般公共服务支出。</t>
  </si>
  <si>
    <t>　　行政事业性收费收入</t>
  </si>
  <si>
    <t>主要因2017年卫生院收入偶发性入库。</t>
  </si>
  <si>
    <t>预备费</t>
  </si>
  <si>
    <t>调整预算中安排用于“三保支出”。</t>
  </si>
  <si>
    <t>　　罚没收入</t>
  </si>
  <si>
    <t>债务付息支出</t>
  </si>
  <si>
    <t>　　国有资本经营收入</t>
  </si>
  <si>
    <t>债务发行费用支出</t>
  </si>
  <si>
    <t>　　国有资源(资产)有偿使用收入</t>
  </si>
  <si>
    <t>当年官庄河保障房预售收入偶发性入库。</t>
  </si>
  <si>
    <t>其他支出</t>
  </si>
  <si>
    <t xml:space="preserve">    捐赠收入</t>
  </si>
  <si>
    <t xml:space="preserve">    政府住房基金收入</t>
  </si>
  <si>
    <t>　　其他收入</t>
  </si>
  <si>
    <t>一般公共预算收入小计</t>
  </si>
  <si>
    <t>一般公共预算支出小计</t>
  </si>
  <si>
    <t>地方政府一般债务收入</t>
  </si>
  <si>
    <t>地方政府一般债券还本支出</t>
  </si>
  <si>
    <t>转移性收入</t>
  </si>
  <si>
    <t>转移性支出</t>
  </si>
  <si>
    <t>返还性收入</t>
  </si>
  <si>
    <t>一般性转移支付</t>
  </si>
  <si>
    <t>一般性转移支付收入</t>
  </si>
  <si>
    <t>一般性上解支出</t>
  </si>
  <si>
    <t>上级一般性补助收入</t>
  </si>
  <si>
    <t>专项转移支付</t>
  </si>
  <si>
    <t>专项转移支付收入</t>
  </si>
  <si>
    <t>车购税等专项补助大幅增长。</t>
  </si>
  <si>
    <t>专项上解支出</t>
  </si>
  <si>
    <t>上级专项补助收入</t>
  </si>
  <si>
    <t>年终结余</t>
  </si>
  <si>
    <t>上年结余收入</t>
  </si>
  <si>
    <t>安排预算稳定调节基金</t>
  </si>
  <si>
    <t>调入资金</t>
  </si>
  <si>
    <t>当年土地督察整改，大额土地出让金入库并调入一般公共预算。</t>
  </si>
  <si>
    <t>调入预算稳定调节基金</t>
  </si>
  <si>
    <t>因上年度预算稳定调节基金由市级返还时，当年预算编制已完成。</t>
  </si>
  <si>
    <t>接受其他地区援助收入</t>
  </si>
  <si>
    <t>收　入　合　计</t>
  </si>
  <si>
    <t>支出合计</t>
  </si>
  <si>
    <t>2017年度云县税收返还和转移支付收入决算表</t>
  </si>
  <si>
    <t>表二</t>
  </si>
  <si>
    <t>序号</t>
  </si>
  <si>
    <t>预算数</t>
  </si>
  <si>
    <t>2016年</t>
  </si>
  <si>
    <t>一、</t>
  </si>
  <si>
    <t>市返还云县税收收入</t>
  </si>
  <si>
    <t xml:space="preserve">    增值税和消费税税收返还收入</t>
  </si>
  <si>
    <t xml:space="preserve">    所得税基数返还收入</t>
  </si>
  <si>
    <t xml:space="preserve">    成品油价格和税费改革税收返还收入</t>
  </si>
  <si>
    <t xml:space="preserve">    其他税收返还收入</t>
  </si>
  <si>
    <t>二、</t>
  </si>
  <si>
    <t>省对云县转移支付收入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</si>
  <si>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</si>
  <si>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</si>
  <si>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</si>
  <si>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老少边穷转移支付收入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</si>
  <si>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</si>
  <si>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</si>
  <si>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</si>
  <si>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</si>
  <si>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</si>
  <si>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</si>
  <si>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</si>
  <si>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</si>
  <si>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</si>
  <si>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</si>
  <si>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</si>
  <si>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</si>
  <si>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</si>
  <si>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</si>
  <si>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</si>
  <si>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</si>
  <si>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</si>
  <si>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</si>
  <si>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</si>
  <si>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</si>
  <si>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</si>
  <si>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</si>
  <si>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</si>
  <si>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</si>
  <si>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</si>
  <si>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</si>
  <si>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</si>
  <si>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</si>
  <si>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</si>
  <si>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</si>
  <si>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</si>
  <si>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</si>
  <si>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</si>
  <si>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</si>
  <si>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</si>
  <si>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</si>
  <si>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>三、</t>
  </si>
  <si>
    <t>上解上级支出</t>
  </si>
  <si>
    <t>四、</t>
  </si>
  <si>
    <t>省对云县税收返还和转移支付收入</t>
  </si>
  <si>
    <t>2017年度云县一般公共预算支出决算表</t>
  </si>
  <si>
    <t>表三</t>
  </si>
  <si>
    <t>单位：万元</t>
  </si>
  <si>
    <t>科目编码</t>
  </si>
  <si>
    <t>项   目</t>
  </si>
  <si>
    <t>一般公共预算支出</t>
  </si>
  <si>
    <t xml:space="preserve">   一、一般公共服务</t>
  </si>
  <si>
    <t xml:space="preserve">       人大事务</t>
  </si>
  <si>
    <t xml:space="preserve">         行政运行</t>
  </si>
  <si>
    <t xml:space="preserve">         一般行政管理事务</t>
  </si>
  <si>
    <t xml:space="preserve">         人大会议</t>
  </si>
  <si>
    <t xml:space="preserve">         人大代表履职能力提升</t>
  </si>
  <si>
    <t xml:space="preserve">         代表工作</t>
  </si>
  <si>
    <t xml:space="preserve">         其他人大事务支出</t>
  </si>
  <si>
    <t xml:space="preserve">       政协事务</t>
  </si>
  <si>
    <t xml:space="preserve">         政协会议</t>
  </si>
  <si>
    <t xml:space="preserve">         其他政协事务支出</t>
  </si>
  <si>
    <t xml:space="preserve">       政府办公厅(室)及相关机构事务</t>
  </si>
  <si>
    <t xml:space="preserve">         法治建设</t>
  </si>
  <si>
    <t xml:space="preserve">         信访事务</t>
  </si>
  <si>
    <t xml:space="preserve">         事业运行</t>
  </si>
  <si>
    <t xml:space="preserve">         其他政府办公厅(室)及相关机构事务支出</t>
  </si>
  <si>
    <t xml:space="preserve">       发展与改革事务</t>
  </si>
  <si>
    <t xml:space="preserve">         应对气候变化管理事务</t>
  </si>
  <si>
    <t xml:space="preserve">       统计信息事务</t>
  </si>
  <si>
    <t xml:space="preserve">         专项统计业务</t>
  </si>
  <si>
    <t xml:space="preserve">         专项普查活动</t>
  </si>
  <si>
    <t xml:space="preserve">       财政事务</t>
  </si>
  <si>
    <t xml:space="preserve">         信息化建设</t>
  </si>
  <si>
    <t xml:space="preserve">         其他财政事务支出</t>
  </si>
  <si>
    <t xml:space="preserve">       税收事务</t>
  </si>
  <si>
    <t xml:space="preserve">        行政运行</t>
  </si>
  <si>
    <t xml:space="preserve">         其他税收事务支出</t>
  </si>
  <si>
    <t xml:space="preserve">       审计事务</t>
  </si>
  <si>
    <t xml:space="preserve">         审计业务</t>
  </si>
  <si>
    <t xml:space="preserve">       人力资源事务</t>
  </si>
  <si>
    <t xml:space="preserve">         其他人力资源事务支出</t>
  </si>
  <si>
    <t xml:space="preserve">       纪检监察事务</t>
  </si>
  <si>
    <t xml:space="preserve">         其他纪检监察事务支出</t>
  </si>
  <si>
    <t xml:space="preserve">       商贸事务</t>
  </si>
  <si>
    <t xml:space="preserve">         招商引资</t>
  </si>
  <si>
    <t xml:space="preserve">       工商行政管理事务</t>
  </si>
  <si>
    <t xml:space="preserve">         工商行政管理专项</t>
  </si>
  <si>
    <t xml:space="preserve">         执法办案专项</t>
  </si>
  <si>
    <t xml:space="preserve">         消费者权益保护</t>
  </si>
  <si>
    <t xml:space="preserve">         其他工商行政管理事务支出</t>
  </si>
  <si>
    <t xml:space="preserve">       质量技术监督与检验检疫事务</t>
  </si>
  <si>
    <t xml:space="preserve">         质量技术监督行政执法及业务管理</t>
  </si>
  <si>
    <t xml:space="preserve">       民族事务</t>
  </si>
  <si>
    <t xml:space="preserve">         民族工作专项</t>
  </si>
  <si>
    <t xml:space="preserve">         其他民族事务支出</t>
  </si>
  <si>
    <t xml:space="preserve">       宗教事务</t>
  </si>
  <si>
    <t xml:space="preserve">         宗教工作专项</t>
  </si>
  <si>
    <t xml:space="preserve">         其他宗教事务支出</t>
  </si>
  <si>
    <t xml:space="preserve">        港澳台侨事务</t>
  </si>
  <si>
    <t>2012506</t>
  </si>
  <si>
    <t xml:space="preserve">         华侨事务</t>
  </si>
  <si>
    <t xml:space="preserve">       档案事务</t>
  </si>
  <si>
    <t xml:space="preserve">         档案馆</t>
  </si>
  <si>
    <t xml:space="preserve">       民主党派及工商联事务</t>
  </si>
  <si>
    <t xml:space="preserve">         其他民主党派及工商联事务支出</t>
  </si>
  <si>
    <t xml:space="preserve">       群众团体事务</t>
  </si>
  <si>
    <t xml:space="preserve">         其他群众团体事务支出</t>
  </si>
  <si>
    <t xml:space="preserve">       党委办公厅（室）及相关机构事务</t>
  </si>
  <si>
    <t xml:space="preserve">         其他党委办公厅（室）及相关机构事务支出</t>
  </si>
  <si>
    <t xml:space="preserve">       组织事务</t>
  </si>
  <si>
    <t xml:space="preserve">         其他组织事务支出</t>
  </si>
  <si>
    <t xml:space="preserve">       宣传事务</t>
  </si>
  <si>
    <t xml:space="preserve">         其他宣传事务支出</t>
  </si>
  <si>
    <t xml:space="preserve">       统战事务</t>
  </si>
  <si>
    <t xml:space="preserve">         其他统战事务支出</t>
  </si>
  <si>
    <t xml:space="preserve">       其他共产党事务支出</t>
  </si>
  <si>
    <t xml:space="preserve">         其他共产党事务支出</t>
  </si>
  <si>
    <t xml:space="preserve">       其他一般公共服务支出</t>
  </si>
  <si>
    <t xml:space="preserve">         其他一般公共服务支出</t>
  </si>
  <si>
    <t xml:space="preserve">   三、国防支出</t>
  </si>
  <si>
    <t xml:space="preserve">       国防动员</t>
  </si>
  <si>
    <t xml:space="preserve">         兵役征集</t>
  </si>
  <si>
    <t xml:space="preserve">         人民防空</t>
  </si>
  <si>
    <t xml:space="preserve">         国防教育</t>
  </si>
  <si>
    <t xml:space="preserve">         民兵</t>
  </si>
  <si>
    <t xml:space="preserve">       其他国防支出</t>
  </si>
  <si>
    <t xml:space="preserve">   四、公共安全支出</t>
  </si>
  <si>
    <t xml:space="preserve">       武装警察</t>
  </si>
  <si>
    <t xml:space="preserve">         内卫</t>
  </si>
  <si>
    <t xml:space="preserve">         消防</t>
  </si>
  <si>
    <t xml:space="preserve">       公安</t>
  </si>
  <si>
    <t xml:space="preserve">         治安管理</t>
  </si>
  <si>
    <t xml:space="preserve">         国内安全保卫</t>
  </si>
  <si>
    <t xml:space="preserve">         刑事侦查</t>
  </si>
  <si>
    <t xml:space="preserve">         经济犯罪侦查</t>
  </si>
  <si>
    <t xml:space="preserve">         出入境管理</t>
  </si>
  <si>
    <t xml:space="preserve">         防范和处理邪教犯罪</t>
  </si>
  <si>
    <t xml:space="preserve">         禁毒管理</t>
  </si>
  <si>
    <t xml:space="preserve">         道路交通管理</t>
  </si>
  <si>
    <t xml:space="preserve">         网络侦控管理</t>
  </si>
  <si>
    <t xml:space="preserve">         反恐怖</t>
  </si>
  <si>
    <t xml:space="preserve">         拘押收教场所管理</t>
  </si>
  <si>
    <t xml:space="preserve">         其他公安支出</t>
  </si>
  <si>
    <t xml:space="preserve">       检察</t>
  </si>
  <si>
    <t xml:space="preserve">         查办和预防职务犯罪</t>
  </si>
  <si>
    <t xml:space="preserve">         公诉和审判监督</t>
  </si>
  <si>
    <t xml:space="preserve">         侦查监督</t>
  </si>
  <si>
    <t xml:space="preserve">         执行监督</t>
  </si>
  <si>
    <t xml:space="preserve">         控告申诉</t>
  </si>
  <si>
    <t xml:space="preserve">         “两房”建设</t>
  </si>
  <si>
    <t xml:space="preserve">         其他检察支出</t>
  </si>
  <si>
    <t xml:space="preserve">       法院</t>
  </si>
  <si>
    <t xml:space="preserve">         案件审判</t>
  </si>
  <si>
    <t xml:space="preserve">         案件执行</t>
  </si>
  <si>
    <t xml:space="preserve">         “两庭”建设</t>
  </si>
  <si>
    <t xml:space="preserve">         其他法院支出</t>
  </si>
  <si>
    <t xml:space="preserve">       司法</t>
  </si>
  <si>
    <t xml:space="preserve">         基层司法业务</t>
  </si>
  <si>
    <t xml:space="preserve">         普法宣传</t>
  </si>
  <si>
    <t xml:space="preserve">         律师公证管理</t>
  </si>
  <si>
    <t xml:space="preserve">         法律援助</t>
  </si>
  <si>
    <t xml:space="preserve">         其他司法支出</t>
  </si>
  <si>
    <t>其他公共安全支出</t>
  </si>
  <si>
    <t xml:space="preserve">         其他公共安全支出</t>
  </si>
  <si>
    <t xml:space="preserve">   五、教育支出</t>
  </si>
  <si>
    <t xml:space="preserve">       教育管理事务</t>
  </si>
  <si>
    <t xml:space="preserve">         其他教育管理事务支出</t>
  </si>
  <si>
    <t xml:space="preserve">       普通教育</t>
  </si>
  <si>
    <t xml:space="preserve">         学前教育</t>
  </si>
  <si>
    <t xml:space="preserve">         小学教育</t>
  </si>
  <si>
    <t xml:space="preserve">         初中教育</t>
  </si>
  <si>
    <t xml:space="preserve">         高中教育</t>
  </si>
  <si>
    <t xml:space="preserve">         其他普通教育支出</t>
  </si>
  <si>
    <t xml:space="preserve">       职业教育</t>
  </si>
  <si>
    <t xml:space="preserve">        中专教育</t>
  </si>
  <si>
    <t xml:space="preserve">         职业高中教育</t>
  </si>
  <si>
    <t xml:space="preserve">       成人教育</t>
  </si>
  <si>
    <t xml:space="preserve">         成人广播电视教育</t>
  </si>
  <si>
    <t xml:space="preserve">       特殊教育</t>
  </si>
  <si>
    <t xml:space="preserve">         特殊学校教育</t>
  </si>
  <si>
    <t xml:space="preserve">       进修及培训</t>
  </si>
  <si>
    <t xml:space="preserve">         教师进修</t>
  </si>
  <si>
    <t xml:space="preserve">         干部教育</t>
  </si>
  <si>
    <t xml:space="preserve">         培训支出</t>
  </si>
  <si>
    <t xml:space="preserve">       教育费附加安排的支出</t>
  </si>
  <si>
    <t>农村中小学校舍建设</t>
  </si>
  <si>
    <t xml:space="preserve">         其他教育费附加安排的支出</t>
  </si>
  <si>
    <t xml:space="preserve">       其他教育支出</t>
  </si>
  <si>
    <t xml:space="preserve">         其他教育支出</t>
  </si>
  <si>
    <t xml:space="preserve">   六、科学技术支出</t>
  </si>
  <si>
    <t xml:space="preserve">       科学技术管理事务</t>
  </si>
  <si>
    <t xml:space="preserve">       基础研究</t>
  </si>
  <si>
    <t xml:space="preserve">         机构运行</t>
  </si>
  <si>
    <t xml:space="preserve">       技术研究与开发</t>
  </si>
  <si>
    <t xml:space="preserve">         应用技术研究与开发</t>
  </si>
  <si>
    <t xml:space="preserve">         其他技术研究与开发支出</t>
  </si>
  <si>
    <t xml:space="preserve">       科学技术普及</t>
  </si>
  <si>
    <t xml:space="preserve">         科普活动</t>
  </si>
  <si>
    <t xml:space="preserve">         其他科学技术普及支出</t>
  </si>
  <si>
    <t xml:space="preserve">       科技重大项目</t>
  </si>
  <si>
    <t xml:space="preserve">         科技重大专项</t>
  </si>
  <si>
    <t xml:space="preserve">       其他科学技术支出</t>
  </si>
  <si>
    <t xml:space="preserve">         其他科学技术支出</t>
  </si>
  <si>
    <t xml:space="preserve">   七、文化体育与传媒支出</t>
  </si>
  <si>
    <t xml:space="preserve">       文化</t>
  </si>
  <si>
    <t xml:space="preserve">         文化活动</t>
  </si>
  <si>
    <t xml:space="preserve">         艺术表演团体</t>
  </si>
  <si>
    <t xml:space="preserve">         群众文化</t>
  </si>
  <si>
    <t xml:space="preserve">         文化创作与保护</t>
  </si>
  <si>
    <t xml:space="preserve">         文化市场管理</t>
  </si>
  <si>
    <t xml:space="preserve">         其他文化支出</t>
  </si>
  <si>
    <t xml:space="preserve">       文物</t>
  </si>
  <si>
    <t xml:space="preserve">         文物保护</t>
  </si>
  <si>
    <t xml:space="preserve">       体育</t>
  </si>
  <si>
    <t xml:space="preserve">         体育场馆</t>
  </si>
  <si>
    <t xml:space="preserve">         群众体育</t>
  </si>
  <si>
    <t xml:space="preserve">       新闻出版广播影视</t>
  </si>
  <si>
    <t xml:space="preserve">         广播</t>
  </si>
  <si>
    <t xml:space="preserve">         电视</t>
  </si>
  <si>
    <t xml:space="preserve">         电影</t>
  </si>
  <si>
    <t xml:space="preserve">         其他新闻出版广播影视支出</t>
  </si>
  <si>
    <t xml:space="preserve">       其他文化体育与传媒支出</t>
  </si>
  <si>
    <t xml:space="preserve">       文化产业发展专项支出</t>
  </si>
  <si>
    <t xml:space="preserve">         其他文化体育与传媒支出</t>
  </si>
  <si>
    <t xml:space="preserve">   八、社会保障和就业支出</t>
  </si>
  <si>
    <t xml:space="preserve">       人力资源和社会保障管理事务</t>
  </si>
  <si>
    <t xml:space="preserve">         社会保险业务管理事务</t>
  </si>
  <si>
    <t xml:space="preserve">         社会保险经办机构</t>
  </si>
  <si>
    <t xml:space="preserve">         其他人力资源和社会保障管理事务支出</t>
  </si>
  <si>
    <t xml:space="preserve">       民政管理事务</t>
  </si>
  <si>
    <t xml:space="preserve">         拥军优属</t>
  </si>
  <si>
    <t xml:space="preserve">         老龄事务</t>
  </si>
  <si>
    <t xml:space="preserve">         行政区划和地名管理</t>
  </si>
  <si>
    <t xml:space="preserve">         基层政权和社区建设</t>
  </si>
  <si>
    <t xml:space="preserve">         其他民政管理事务支出</t>
  </si>
  <si>
    <t xml:space="preserve">       行政事业单位离退休</t>
  </si>
  <si>
    <t xml:space="preserve">         归口管理的行政单位离退休</t>
  </si>
  <si>
    <t xml:space="preserve">         事业单位离退休</t>
  </si>
  <si>
    <t xml:space="preserve">         机关事业单位基本养老保险</t>
  </si>
  <si>
    <t xml:space="preserve">         其他行政事业单位离退休支出</t>
  </si>
  <si>
    <t xml:space="preserve">       企业改革补助</t>
  </si>
  <si>
    <t xml:space="preserve">         企业关闭破产补助</t>
  </si>
  <si>
    <t xml:space="preserve">       就业补助</t>
  </si>
  <si>
    <t xml:space="preserve">         职业培训补贴</t>
  </si>
  <si>
    <t xml:space="preserve">         社会保险补贴</t>
  </si>
  <si>
    <t xml:space="preserve">         公益性岗位补贴</t>
  </si>
  <si>
    <t xml:space="preserve">         职业技能鉴定补贴</t>
  </si>
  <si>
    <t xml:space="preserve">         就业见习补贴</t>
  </si>
  <si>
    <t xml:space="preserve">         其他就业补助支出</t>
  </si>
  <si>
    <t xml:space="preserve">       抚恤</t>
  </si>
  <si>
    <t xml:space="preserve">         死亡抚恤</t>
  </si>
  <si>
    <t xml:space="preserve">         伤残抚恤</t>
  </si>
  <si>
    <t xml:space="preserve">         在乡复员、退伍军人生活补助</t>
  </si>
  <si>
    <t xml:space="preserve">         义务兵优待</t>
  </si>
  <si>
    <t xml:space="preserve">         其他优抚支出</t>
  </si>
  <si>
    <t xml:space="preserve">         优抚事业单位支出</t>
  </si>
  <si>
    <t xml:space="preserve">       退役安置</t>
  </si>
  <si>
    <t xml:space="preserve">         退役士兵安置</t>
  </si>
  <si>
    <t xml:space="preserve">         军队移交政府的离退休人员安置</t>
  </si>
  <si>
    <t xml:space="preserve">         退役士兵管理教育</t>
  </si>
  <si>
    <t xml:space="preserve">       社会福利</t>
  </si>
  <si>
    <t xml:space="preserve">         儿童福利</t>
  </si>
  <si>
    <t xml:space="preserve">         老年福利</t>
  </si>
  <si>
    <t xml:space="preserve">         殡葬</t>
  </si>
  <si>
    <t xml:space="preserve">       残疾人事业</t>
  </si>
  <si>
    <t xml:space="preserve">         残疾人康复</t>
  </si>
  <si>
    <t xml:space="preserve">         残疾人就业和扶贫</t>
  </si>
  <si>
    <t xml:space="preserve">         残疾人生活和护理补贴</t>
  </si>
  <si>
    <t xml:space="preserve">         其他残疾人事业支出</t>
  </si>
  <si>
    <t xml:space="preserve">       自然灾害生活救助</t>
  </si>
  <si>
    <t xml:space="preserve">         中央自然灾害生活补助</t>
  </si>
  <si>
    <t xml:space="preserve">         自然灾害灾后重建补助</t>
  </si>
  <si>
    <t xml:space="preserve">         其他自然灾害生活救助支出</t>
  </si>
  <si>
    <t xml:space="preserve">       红十字事业</t>
  </si>
  <si>
    <t xml:space="preserve">         其他红十字事业支出</t>
  </si>
  <si>
    <t xml:space="preserve">       最低生活保障</t>
  </si>
  <si>
    <t xml:space="preserve">         城市最低生活保障金支出</t>
  </si>
  <si>
    <t xml:space="preserve">         农村最低生活保障金支出</t>
  </si>
  <si>
    <t xml:space="preserve">       临时救助</t>
  </si>
  <si>
    <t xml:space="preserve">         临时救助支出</t>
  </si>
  <si>
    <t xml:space="preserve">         流浪乞讨人员救助支出</t>
  </si>
  <si>
    <t xml:space="preserve">       特困人员供养</t>
  </si>
  <si>
    <t xml:space="preserve">         城市特困人员救助供养</t>
  </si>
  <si>
    <t xml:space="preserve">         农村五保供养支出</t>
  </si>
  <si>
    <t xml:space="preserve">       其他生活救助</t>
  </si>
  <si>
    <t xml:space="preserve">         其他农村生活救助</t>
  </si>
  <si>
    <t xml:space="preserve">   财政对基本养老保险基金的补助</t>
  </si>
  <si>
    <t>财政对企业职工基本养老保险基金的补助</t>
  </si>
  <si>
    <t>财政对城乡居民基本养老保险基金的补助</t>
  </si>
  <si>
    <t xml:space="preserve">       其他社会保障和就业支出</t>
  </si>
  <si>
    <t xml:space="preserve">         其他社会保障和就业支出</t>
  </si>
  <si>
    <t xml:space="preserve">   九、医疗卫生与计划生育支出</t>
  </si>
  <si>
    <t xml:space="preserve">       医疗卫生与计划生育管理事务</t>
  </si>
  <si>
    <t xml:space="preserve">         其他医疗卫生与计划生育管理事务支出</t>
  </si>
  <si>
    <t xml:space="preserve">       公立医院</t>
  </si>
  <si>
    <t xml:space="preserve">         综合医院</t>
  </si>
  <si>
    <t xml:space="preserve">         中医（民族）医院</t>
  </si>
  <si>
    <t xml:space="preserve">         其他公立医院支出</t>
  </si>
  <si>
    <t xml:space="preserve">       基层医疗卫生机构</t>
  </si>
  <si>
    <t xml:space="preserve">         乡镇卫生院</t>
  </si>
  <si>
    <t xml:space="preserve">         其他基层医疗卫生机构支出</t>
  </si>
  <si>
    <t xml:space="preserve">       公共卫生</t>
  </si>
  <si>
    <t xml:space="preserve">         疾病预防控制机构</t>
  </si>
  <si>
    <t xml:space="preserve">         妇幼保健机构</t>
  </si>
  <si>
    <t xml:space="preserve">         应急救治机构</t>
  </si>
  <si>
    <t xml:space="preserve">         基本公共卫生服务</t>
  </si>
  <si>
    <t xml:space="preserve">         重大公共卫生专项</t>
  </si>
  <si>
    <t xml:space="preserve">         突发公共卫生事件应急处理</t>
  </si>
  <si>
    <t xml:space="preserve">       中医药</t>
  </si>
  <si>
    <t xml:space="preserve">         中医（民族医）药专项</t>
  </si>
  <si>
    <t xml:space="preserve">       计划生育事务</t>
  </si>
  <si>
    <t xml:space="preserve">         计划生育机构</t>
  </si>
  <si>
    <t xml:space="preserve">         计划生育服务</t>
  </si>
  <si>
    <t xml:space="preserve">         其他计划生育事务支出</t>
  </si>
  <si>
    <t xml:space="preserve">       食品和药品监督管理事务</t>
  </si>
  <si>
    <t xml:space="preserve">         医疗器械事务</t>
  </si>
  <si>
    <t xml:space="preserve">         食品安全事务</t>
  </si>
  <si>
    <t xml:space="preserve">         其他食品和药品监督管理事务支出</t>
  </si>
  <si>
    <t xml:space="preserve">        行政事业单位医疗</t>
  </si>
  <si>
    <t xml:space="preserve">         行政单位医疗</t>
  </si>
  <si>
    <t xml:space="preserve">         事业单位医疗</t>
  </si>
  <si>
    <t>财政对基本医疗保险基金的补助</t>
  </si>
  <si>
    <t>财政对城乡居民基本医疗保险基金的补助</t>
  </si>
  <si>
    <t>财政对新型农村合作医疗保险基金的补助</t>
  </si>
  <si>
    <t>医疗救助</t>
  </si>
  <si>
    <t xml:space="preserve">     城乡医疗救助</t>
  </si>
  <si>
    <t xml:space="preserve">     疾病应急救助</t>
  </si>
  <si>
    <t xml:space="preserve">     其他医疗救助支出</t>
  </si>
  <si>
    <t>优抚对象医疗</t>
  </si>
  <si>
    <t xml:space="preserve">     优抚对象医疗补助</t>
  </si>
  <si>
    <t xml:space="preserve">    其他医疗卫生与计划生育支出</t>
  </si>
  <si>
    <t xml:space="preserve">       其他医疗卫生与计划生育支出</t>
  </si>
  <si>
    <t xml:space="preserve">   十、节能环保支出</t>
  </si>
  <si>
    <t xml:space="preserve">       环境保护管理事务</t>
  </si>
  <si>
    <t xml:space="preserve">       污染防治</t>
  </si>
  <si>
    <t xml:space="preserve">         水体</t>
  </si>
  <si>
    <t xml:space="preserve">         排污费安排的支出</t>
  </si>
  <si>
    <t xml:space="preserve">         其他污染防治支出</t>
  </si>
  <si>
    <t xml:space="preserve">       自然生态保护</t>
  </si>
  <si>
    <t xml:space="preserve">         生态保护</t>
  </si>
  <si>
    <t xml:space="preserve">         农村环境保护</t>
  </si>
  <si>
    <t xml:space="preserve">       天然林保护</t>
  </si>
  <si>
    <t xml:space="preserve">          森林管护</t>
  </si>
  <si>
    <t xml:space="preserve">          政策性社会性支出补助</t>
  </si>
  <si>
    <t xml:space="preserve">       退耕还林</t>
  </si>
  <si>
    <t xml:space="preserve">         退耕现金</t>
  </si>
  <si>
    <t xml:space="preserve">         退耕还林粮食折现补贴</t>
  </si>
  <si>
    <t xml:space="preserve">         其他退耕还林支出</t>
  </si>
  <si>
    <t xml:space="preserve">    已垦草原退耕还草(款)</t>
  </si>
  <si>
    <t xml:space="preserve">      已垦草原退耕还草(项)</t>
  </si>
  <si>
    <t xml:space="preserve">       能源节约利用</t>
  </si>
  <si>
    <t xml:space="preserve">         能源节约利用</t>
  </si>
  <si>
    <t xml:space="preserve">       污染减排</t>
  </si>
  <si>
    <t xml:space="preserve">         减排专项支出</t>
  </si>
  <si>
    <t xml:space="preserve">    循环经济(款)</t>
  </si>
  <si>
    <t xml:space="preserve">       循环经济(项)</t>
  </si>
  <si>
    <t xml:space="preserve">   十一、城乡社区支出</t>
  </si>
  <si>
    <t xml:space="preserve">         城乡社区管理事务</t>
  </si>
  <si>
    <t xml:space="preserve">           行政运行</t>
  </si>
  <si>
    <t xml:space="preserve">           城管执法</t>
  </si>
  <si>
    <t xml:space="preserve">           其他城乡社区管理事务支出</t>
  </si>
  <si>
    <t xml:space="preserve">         城乡社区公共设施</t>
  </si>
  <si>
    <t xml:space="preserve">           小城镇基础设施建设</t>
  </si>
  <si>
    <t xml:space="preserve">           其他城乡社区公共设施支出</t>
  </si>
  <si>
    <t xml:space="preserve">         城乡社区环境卫生</t>
  </si>
  <si>
    <t xml:space="preserve">           城乡社区环境卫生</t>
  </si>
  <si>
    <t xml:space="preserve">         其他城乡社区公共设施支出</t>
  </si>
  <si>
    <t xml:space="preserve">         其他城乡社区支出</t>
  </si>
  <si>
    <t xml:space="preserve">           其他城乡社区支出</t>
  </si>
  <si>
    <t xml:space="preserve">   十二、农林水支出</t>
  </si>
  <si>
    <t xml:space="preserve">         农业</t>
  </si>
  <si>
    <t xml:space="preserve">           事业运行</t>
  </si>
  <si>
    <t xml:space="preserve">           科技转化与推广服务</t>
  </si>
  <si>
    <t xml:space="preserve">           病虫害控制</t>
  </si>
  <si>
    <t xml:space="preserve">           农产品质量安全</t>
  </si>
  <si>
    <t xml:space="preserve">           执法监管</t>
  </si>
  <si>
    <t xml:space="preserve">           统计监测与信息服务</t>
  </si>
  <si>
    <t xml:space="preserve">           农业行业业务管理</t>
  </si>
  <si>
    <t xml:space="preserve">           防灾救灾</t>
  </si>
  <si>
    <t xml:space="preserve">           农业生产支持补贴</t>
  </si>
  <si>
    <t xml:space="preserve">           农业组织化与产业化经营</t>
  </si>
  <si>
    <t xml:space="preserve">           农村公益事业</t>
  </si>
  <si>
    <t xml:space="preserve">           农业资源保护修复与利用</t>
  </si>
  <si>
    <t xml:space="preserve">           农村道路建设</t>
  </si>
  <si>
    <t xml:space="preserve">           成品油价格改革对渔业的补贴</t>
  </si>
  <si>
    <t xml:space="preserve">           对高校毕业生到基层任职补助</t>
  </si>
  <si>
    <t xml:space="preserve">           其他农业支出</t>
  </si>
  <si>
    <t xml:space="preserve">         林业</t>
  </si>
  <si>
    <t xml:space="preserve">           林业事业机构</t>
  </si>
  <si>
    <t xml:space="preserve">           森林培育</t>
  </si>
  <si>
    <t xml:space="preserve">           森林资源管理</t>
  </si>
  <si>
    <t xml:space="preserve">           森林生态效益补偿</t>
  </si>
  <si>
    <t xml:space="preserve">           林业执法与监督</t>
  </si>
  <si>
    <t xml:space="preserve">           林业产业化</t>
  </si>
  <si>
    <t xml:space="preserve">           林业贷款贴息</t>
  </si>
  <si>
    <t xml:space="preserve">           成品油价格改革对林业的补贴</t>
  </si>
  <si>
    <t xml:space="preserve">           林业防灾减灾</t>
  </si>
  <si>
    <t xml:space="preserve">           其他林业支出</t>
  </si>
  <si>
    <t xml:space="preserve">         水利</t>
  </si>
  <si>
    <t xml:space="preserve">           水利工程建设</t>
  </si>
  <si>
    <t xml:space="preserve">           水利工程建设运行与维护</t>
  </si>
  <si>
    <t xml:space="preserve">           水土保持</t>
  </si>
  <si>
    <t xml:space="preserve">           水质监测</t>
  </si>
  <si>
    <t xml:space="preserve">           防汛</t>
  </si>
  <si>
    <t xml:space="preserve">           农田水利</t>
  </si>
  <si>
    <t xml:space="preserve">           大中型水库移民后期扶持专项支出</t>
  </si>
  <si>
    <t xml:space="preserve">           水资源费安排的支出</t>
  </si>
  <si>
    <t xml:space="preserve">           农村人畜饮水</t>
  </si>
  <si>
    <t xml:space="preserve">           其他水利支出</t>
  </si>
  <si>
    <t xml:space="preserve">         扶贫</t>
  </si>
  <si>
    <t xml:space="preserve">           一般行政管理事务</t>
  </si>
  <si>
    <t xml:space="preserve">           农村基础设施建设</t>
  </si>
  <si>
    <t xml:space="preserve">           生产发展</t>
  </si>
  <si>
    <t xml:space="preserve">           扶贫贷款奖补和贴息</t>
  </si>
  <si>
    <t xml:space="preserve">           其他扶贫支出</t>
  </si>
  <si>
    <t xml:space="preserve">         农业综合开发</t>
  </si>
  <si>
    <t xml:space="preserve">           土地治理</t>
  </si>
  <si>
    <t xml:space="preserve">           产业化经营</t>
  </si>
  <si>
    <t xml:space="preserve">           其他农业综合开发支出</t>
  </si>
  <si>
    <t xml:space="preserve">         农村综合改革</t>
  </si>
  <si>
    <t xml:space="preserve">           对村级一事一议的补助</t>
  </si>
  <si>
    <t xml:space="preserve">           对村民委员会和村党支部的补助</t>
  </si>
  <si>
    <t xml:space="preserve">           对村集体经济组织的补助</t>
  </si>
  <si>
    <t xml:space="preserve">           其他农村综合改革支出</t>
  </si>
  <si>
    <t xml:space="preserve">         普惠金融发展支出</t>
  </si>
  <si>
    <t xml:space="preserve">           涉农贷款增量奖励</t>
  </si>
  <si>
    <t xml:space="preserve">           农业保险保费补贴</t>
  </si>
  <si>
    <t xml:space="preserve">           创业担保贷款贴息</t>
  </si>
  <si>
    <t xml:space="preserve">           补充创业担保贷款基金</t>
  </si>
  <si>
    <t xml:space="preserve">           其他普惠金融发展支出</t>
  </si>
  <si>
    <t xml:space="preserve">         其他农林水事务支出</t>
  </si>
  <si>
    <t xml:space="preserve">           其他农林水事务支出</t>
  </si>
  <si>
    <t xml:space="preserve">   十三、交通运输支出</t>
  </si>
  <si>
    <t xml:space="preserve">         公路水路运输</t>
  </si>
  <si>
    <t xml:space="preserve">           公路新建</t>
  </si>
  <si>
    <t xml:space="preserve">           公路养护</t>
  </si>
  <si>
    <t xml:space="preserve">         铁路运输</t>
  </si>
  <si>
    <t xml:space="preserve">           铁路路网建设</t>
  </si>
  <si>
    <t xml:space="preserve">         成品油价格改革对交通运输的补贴</t>
  </si>
  <si>
    <t xml:space="preserve">           对城市公交的补贴</t>
  </si>
  <si>
    <t xml:space="preserve">           对农村道路客运的补贴</t>
  </si>
  <si>
    <t xml:space="preserve">           对出租车的补贴</t>
  </si>
  <si>
    <t xml:space="preserve">           成品油价格改革补贴其他支出</t>
  </si>
  <si>
    <t xml:space="preserve">         车辆购置税支出</t>
  </si>
  <si>
    <t xml:space="preserve">           车辆购置税用于公路等基础设施建设支出</t>
  </si>
  <si>
    <t xml:space="preserve">           车辆购置税用于农村公路建设支出</t>
  </si>
  <si>
    <t xml:space="preserve">   十四、资源勘探信息等支出</t>
  </si>
  <si>
    <t xml:space="preserve">         工业和信息产业监管</t>
  </si>
  <si>
    <t xml:space="preserve">           工业和信息产业支持</t>
  </si>
  <si>
    <t xml:space="preserve">          其他工业和信息产业监管</t>
  </si>
  <si>
    <t xml:space="preserve">         安全生产监管</t>
  </si>
  <si>
    <t xml:space="preserve">           安全监管监察专项</t>
  </si>
  <si>
    <t xml:space="preserve">           其他安全生产监管支出</t>
  </si>
  <si>
    <t xml:space="preserve">         国有资产监管</t>
  </si>
  <si>
    <t xml:space="preserve">           其他国有资产监管支出</t>
  </si>
  <si>
    <t xml:space="preserve">         支持中小企业发展和管理支出</t>
  </si>
  <si>
    <t xml:space="preserve">           中小企业发展专项</t>
  </si>
  <si>
    <t xml:space="preserve">           其他支持中小企业发展和管理支出</t>
  </si>
  <si>
    <t xml:space="preserve">         其他资源勘探信息等支出</t>
  </si>
  <si>
    <t xml:space="preserve">           建设项目贷款贴息</t>
  </si>
  <si>
    <t xml:space="preserve">           技术改造支出</t>
  </si>
  <si>
    <t xml:space="preserve">   十五、商业服务业等支出</t>
  </si>
  <si>
    <t xml:space="preserve">         商业流通事务</t>
  </si>
  <si>
    <t xml:space="preserve">           市场监测及信息管理</t>
  </si>
  <si>
    <t xml:space="preserve">           其他商业流通事务支出</t>
  </si>
  <si>
    <t xml:space="preserve">         旅游业管理与服务支出</t>
  </si>
  <si>
    <t xml:space="preserve">           其他旅游业管理与服务支出</t>
  </si>
  <si>
    <t xml:space="preserve">         涉外发展服务支出</t>
  </si>
  <si>
    <t xml:space="preserve">           其他涉外发展服务支出</t>
  </si>
  <si>
    <t xml:space="preserve">   十六、金融支出</t>
  </si>
  <si>
    <t xml:space="preserve">         其他金融支出</t>
  </si>
  <si>
    <t xml:space="preserve">          其他金融支出</t>
  </si>
  <si>
    <t xml:space="preserve">   十八、国土海洋气象等支出</t>
  </si>
  <si>
    <t xml:space="preserve">         国土资源事务</t>
  </si>
  <si>
    <t xml:space="preserve">           土地资源调查</t>
  </si>
  <si>
    <t xml:space="preserve">           国土整治</t>
  </si>
  <si>
    <t xml:space="preserve">           地质灾害防治</t>
  </si>
  <si>
    <t xml:space="preserve">           矿产资源专项收入安排的支出</t>
  </si>
  <si>
    <t xml:space="preserve">      其他国土资源事务支出</t>
  </si>
  <si>
    <t xml:space="preserve">      测绘事务</t>
  </si>
  <si>
    <t xml:space="preserve">            基础测绘</t>
  </si>
  <si>
    <t xml:space="preserve">    地震事务</t>
  </si>
  <si>
    <t xml:space="preserve">      地震预测预报</t>
  </si>
  <si>
    <t xml:space="preserve">      地震应急救援</t>
  </si>
  <si>
    <t xml:space="preserve">    气象事务</t>
  </si>
  <si>
    <t xml:space="preserve">           气象服务</t>
  </si>
  <si>
    <t xml:space="preserve">           气象装备保障维护</t>
  </si>
  <si>
    <t xml:space="preserve">           气象基础设施建设和维护</t>
  </si>
  <si>
    <t xml:space="preserve">           其他气象事务支出</t>
  </si>
  <si>
    <t xml:space="preserve">    其他国土海洋</t>
  </si>
  <si>
    <t xml:space="preserve">      其他国土海洋气象等支出</t>
  </si>
  <si>
    <t xml:space="preserve">   十九、住房保障支出</t>
  </si>
  <si>
    <t xml:space="preserve">         保障性安居工程支出</t>
  </si>
  <si>
    <t xml:space="preserve">           棚户区改造</t>
  </si>
  <si>
    <t xml:space="preserve">           农村危房改造</t>
  </si>
  <si>
    <t xml:space="preserve">           公共租赁住房</t>
  </si>
  <si>
    <t xml:space="preserve">           保障性住房租金补贴</t>
  </si>
  <si>
    <t xml:space="preserve">           其他保障性安居工程支出</t>
  </si>
  <si>
    <t xml:space="preserve">         住房改革支出</t>
  </si>
  <si>
    <t xml:space="preserve">           住房公积金</t>
  </si>
  <si>
    <t xml:space="preserve">           购房补贴</t>
  </si>
  <si>
    <t xml:space="preserve">   二十、粮油物资储备支出</t>
  </si>
  <si>
    <t xml:space="preserve">         粮油事务</t>
  </si>
  <si>
    <t xml:space="preserve">           粮食专项业务活动</t>
  </si>
  <si>
    <t xml:space="preserve">           粮食风险基金</t>
  </si>
  <si>
    <t xml:space="preserve">           其他粮油事务支出</t>
  </si>
  <si>
    <t xml:space="preserve">         粮油储备</t>
  </si>
  <si>
    <t xml:space="preserve">           储备粮（油）库建设</t>
  </si>
  <si>
    <t xml:space="preserve">   二十一、预备费</t>
  </si>
  <si>
    <t xml:space="preserve">   二十二、债务付息支出</t>
  </si>
  <si>
    <t xml:space="preserve">           地方政府一般债务付息支出</t>
  </si>
  <si>
    <t xml:space="preserve"> 债务发行费用支出</t>
  </si>
  <si>
    <t xml:space="preserve"> 地方政府一般债务发行费用支出</t>
  </si>
  <si>
    <t xml:space="preserve">   二十四、其他支出</t>
  </si>
  <si>
    <t xml:space="preserve">           其他支出</t>
  </si>
  <si>
    <t>2017年度云县一般公共预算支出经济分类决算表（试编）</t>
  </si>
  <si>
    <t>表四</t>
  </si>
  <si>
    <t>项  目</t>
  </si>
  <si>
    <t>工资和福利支出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</si>
  <si>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</si>
  <si>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</si>
  <si>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</si>
  <si>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</si>
  <si>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</si>
  <si>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</si>
  <si>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</si>
  <si>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</si>
  <si>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</si>
  <si>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</si>
  <si>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</si>
  <si>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</si>
  <si>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</si>
  <si>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</si>
  <si>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</si>
  <si>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</si>
  <si>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</si>
  <si>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</si>
  <si>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</si>
  <si>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</si>
  <si>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</si>
  <si>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</si>
  <si>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</si>
  <si>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</si>
  <si>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</si>
  <si>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</si>
  <si>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</si>
  <si>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</si>
  <si>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</si>
  <si>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</si>
  <si>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</si>
  <si>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</si>
  <si>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</si>
  <si>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</si>
  <si>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</si>
  <si>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</si>
  <si>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</si>
  <si>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</si>
  <si>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</si>
  <si>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</si>
  <si>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</si>
  <si>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</si>
  <si>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</si>
  <si>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</si>
  <si>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</si>
  <si>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</si>
  <si>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</si>
  <si>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</si>
  <si>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</si>
  <si>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</si>
  <si>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</si>
  <si>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</si>
  <si>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</si>
  <si>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</si>
  <si>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>对企事业单位的补贴</t>
  </si>
  <si>
    <t xml:space="preserve">  企业政策性补贴</t>
  </si>
  <si>
    <t xml:space="preserve">  事业单位补贴</t>
  </si>
  <si>
    <t xml:space="preserve">  其他对企事业单位的补贴</t>
  </si>
  <si>
    <t xml:space="preserve">  不同级政府间转移性支出</t>
  </si>
  <si>
    <t xml:space="preserve">  同级政府间转移性支出</t>
  </si>
  <si>
    <t xml:space="preserve">  国外债务付息</t>
  </si>
  <si>
    <t>基本建设支出</t>
  </si>
  <si>
    <t xml:space="preserve">  房屋建筑物购建</t>
  </si>
  <si>
    <t xml:space="preserve">  办公设备购置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</si>
  <si>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</si>
  <si>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</si>
  <si>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</si>
  <si>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</si>
  <si>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</si>
  <si>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</si>
  <si>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>其他资本性支出</t>
  </si>
  <si>
    <t xml:space="preserve">  专用设备购置</t>
  </si>
  <si>
    <t xml:space="preserve">  基础设施建设</t>
  </si>
  <si>
    <t xml:space="preserve">  地上附着物和青苗补偿</t>
  </si>
  <si>
    <t xml:space="preserve">  拆迁补偿</t>
  </si>
  <si>
    <t xml:space="preserve">  安置补助</t>
  </si>
  <si>
    <t xml:space="preserve">  产权参股</t>
  </si>
  <si>
    <t xml:space="preserve">  其他资本性支出</t>
  </si>
  <si>
    <t xml:space="preserve">  预备费</t>
  </si>
  <si>
    <t xml:space="preserve">  预留</t>
  </si>
  <si>
    <t xml:space="preserve">  补充全国社会保障基金</t>
  </si>
  <si>
    <t xml:space="preserve">  赠与</t>
  </si>
  <si>
    <t xml:space="preserve">  贷款转贷</t>
  </si>
  <si>
    <t xml:space="preserve">  其他支出</t>
  </si>
  <si>
    <t>一般公共预算支出合计</t>
  </si>
  <si>
    <t>2017年云县政府性基金预算收支决算总表</t>
  </si>
  <si>
    <t>表五</t>
  </si>
  <si>
    <t>收入</t>
  </si>
  <si>
    <t>支出</t>
  </si>
  <si>
    <t>项目</t>
  </si>
  <si>
    <r>
      <rPr>
        <b/>
        <sz val="11"/>
        <rFont val="宋体"/>
        <charset val="134"/>
      </rPr>
      <t>201</t>
    </r>
    <r>
      <rPr>
        <b/>
        <sz val="11"/>
        <rFont val="宋体"/>
        <charset val="134"/>
      </rPr>
      <t>6年</t>
    </r>
    <r>
      <rPr>
        <b/>
        <sz val="11"/>
        <rFont val="宋体"/>
        <charset val="134"/>
      </rPr>
      <t>决
算数</t>
    </r>
  </si>
  <si>
    <t>国有土地收益基金收入</t>
  </si>
  <si>
    <t>当年土地督察整改，大额土地出让金入库，相应计提数上升。</t>
  </si>
  <si>
    <t>农业土地开发资金收入</t>
  </si>
  <si>
    <t>上级库区基金补助增加</t>
  </si>
  <si>
    <t>国有土地使用权出让收入</t>
  </si>
  <si>
    <t>当年土地督察整改，大额土地出让金入库。</t>
  </si>
  <si>
    <t>城市基础设施配套费收入</t>
  </si>
  <si>
    <t>本年收入小计</t>
  </si>
  <si>
    <t>本年支出小计</t>
  </si>
  <si>
    <r>
      <rPr>
        <b/>
        <sz val="11"/>
        <rFont val="宋体"/>
        <charset val="134"/>
      </rPr>
      <t xml:space="preserve"> </t>
    </r>
    <r>
      <rPr>
        <b/>
        <sz val="11"/>
        <rFont val="宋体"/>
        <charset val="134"/>
      </rPr>
      <t>转移性收入</t>
    </r>
  </si>
  <si>
    <t xml:space="preserve"> 转移性支出</t>
  </si>
  <si>
    <t xml:space="preserve">  政府性基金转移收入</t>
  </si>
  <si>
    <t xml:space="preserve">      文化体育与传媒</t>
  </si>
  <si>
    <t xml:space="preserve">      社会保障和就业</t>
  </si>
  <si>
    <t xml:space="preserve">      城乡社区</t>
  </si>
  <si>
    <t>上级专款显著减少。</t>
  </si>
  <si>
    <t xml:space="preserve">  上解支出</t>
  </si>
  <si>
    <r>
      <rPr>
        <sz val="11"/>
        <rFont val="宋体"/>
        <charset val="134"/>
      </rPr>
      <t>省财政返还</t>
    </r>
    <r>
      <rPr>
        <sz val="11"/>
        <color indexed="8"/>
        <rFont val="宋体"/>
        <charset val="134"/>
      </rPr>
      <t>我县多上缴的地质灾害防治资金174万元。</t>
    </r>
  </si>
  <si>
    <t xml:space="preserve">      农林水</t>
  </si>
  <si>
    <t xml:space="preserve">  调出资金</t>
  </si>
  <si>
    <t>大额土地出让金入库，调入一般公共预算。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</si>
  <si>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其他收入</t>
    </r>
  </si>
  <si>
    <t xml:space="preserve">  年终结转</t>
  </si>
  <si>
    <t xml:space="preserve">  上年结余收入</t>
  </si>
  <si>
    <t xml:space="preserve">  调入资金</t>
  </si>
  <si>
    <t>收入合计</t>
  </si>
  <si>
    <t>2017年云县社会保险基金收入支出情况表</t>
  </si>
  <si>
    <t>表六</t>
  </si>
  <si>
    <t>收入项目</t>
  </si>
  <si>
    <t>2017年年初预算数</t>
  </si>
  <si>
    <t>2017年决算数</t>
  </si>
  <si>
    <t>决算数为年初预算数的%</t>
  </si>
  <si>
    <t>支出项目</t>
  </si>
  <si>
    <t>企业职工养老保险基金收入</t>
  </si>
  <si>
    <t>企业职工养老保险基金支出</t>
  </si>
  <si>
    <t>机关事业单位基本养老保险基金收入</t>
  </si>
  <si>
    <t>机关事业单位基本养老保险基金支出</t>
  </si>
  <si>
    <t>失业保险基金收入</t>
  </si>
  <si>
    <t>失业保险基金支出</t>
  </si>
  <si>
    <t>城镇职工基本医疗保险基金收入</t>
  </si>
  <si>
    <t>城镇职工基本医疗保险基金支出</t>
  </si>
  <si>
    <t>工伤保险基金收入</t>
  </si>
  <si>
    <t>地税部门清缴欠费。</t>
  </si>
  <si>
    <t>工伤保险基金支出</t>
  </si>
  <si>
    <t>上解支出相应增加</t>
  </si>
  <si>
    <t>生育保险基金收入</t>
  </si>
  <si>
    <t>生育保险基金支出</t>
  </si>
  <si>
    <t>城乡居民基本养老保险基金收入</t>
  </si>
  <si>
    <t>城乡居民基本养老保险基金支出</t>
  </si>
  <si>
    <t>居民基本医疗保险基金收入</t>
  </si>
  <si>
    <t>居民基本医疗保险基金支出</t>
  </si>
  <si>
    <t xml:space="preserve"> </t>
  </si>
  <si>
    <t xml:space="preserve">    调剂金收入</t>
  </si>
  <si>
    <t xml:space="preserve">  调剂金支出</t>
  </si>
  <si>
    <t xml:space="preserve">        上级补助收入</t>
  </si>
  <si>
    <t xml:space="preserve">      补助下级支出</t>
  </si>
  <si>
    <t xml:space="preserve">        下级上解收入</t>
  </si>
  <si>
    <t xml:space="preserve">      上解上级支出</t>
  </si>
  <si>
    <t>2017年度云县社会保险基金收支结余情况表</t>
  </si>
  <si>
    <t>表七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</si>
  <si>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</si>
  <si>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</si>
  <si>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</si>
  <si>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</si>
  <si>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</si>
  <si>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居民基本医疗保险基金</t>
  </si>
  <si>
    <t>工伤保险基金</t>
  </si>
  <si>
    <t>失业保险基金</t>
  </si>
  <si>
    <t>生育保险基金</t>
  </si>
  <si>
    <t>一、收入</t>
  </si>
  <si>
    <t xml:space="preserve">  其中：保险费收入</t>
  </si>
  <si>
    <t xml:space="preserve">      　利息收入</t>
  </si>
  <si>
    <t xml:space="preserve">      　财政补贴收入</t>
  </si>
  <si>
    <t xml:space="preserve">    　  委托投资收益</t>
  </si>
  <si>
    <t xml:space="preserve">        其他收入</t>
  </si>
  <si>
    <t xml:space="preserve">        转移收入</t>
  </si>
  <si>
    <t>二、支出</t>
  </si>
  <si>
    <t xml:space="preserve">  其中：社会保险待遇支出</t>
  </si>
  <si>
    <t xml:space="preserve">        其他支出</t>
  </si>
  <si>
    <t xml:space="preserve">        转移支出</t>
  </si>
  <si>
    <t>三、本年收支结余</t>
  </si>
  <si>
    <t>四、年末滚存结余</t>
  </si>
  <si>
    <t>2017年度云县地方政府债务余额情况表</t>
  </si>
  <si>
    <t>表八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</si>
  <si>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</si>
  <si>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</si>
  <si>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</si>
  <si>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</si>
  <si>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</si>
  <si>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</si>
  <si>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</si>
  <si>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</si>
  <si>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</si>
  <si>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</si>
  <si>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</si>
  <si>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</si>
  <si>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</si>
  <si>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</si>
  <si>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2017年度云县地方政府专项债务分项目余额情况表</t>
  </si>
  <si>
    <t>表九</t>
  </si>
  <si>
    <t>年末地方政府债务余额</t>
  </si>
  <si>
    <t>政府性基金</t>
  </si>
  <si>
    <t>国家电影事业发展专项资金</t>
  </si>
  <si>
    <t>小型水库移民扶助基金</t>
  </si>
  <si>
    <t>国有土地使用权出让</t>
  </si>
  <si>
    <t>城市公用事业附加</t>
  </si>
  <si>
    <t>国有土地收益基金</t>
  </si>
  <si>
    <t>农业土地开发资金</t>
  </si>
  <si>
    <t>城市基础设施配套费</t>
  </si>
  <si>
    <t>污水处理费</t>
  </si>
  <si>
    <t>大中型水库库区基金</t>
  </si>
  <si>
    <t>国家重大水利工程建设基金</t>
  </si>
  <si>
    <t>海南省高等级公路车辆通行附加费</t>
  </si>
  <si>
    <t>车辆通行费</t>
  </si>
  <si>
    <t>港口建设费</t>
  </si>
  <si>
    <t>新型墙体材料专项基金</t>
  </si>
  <si>
    <t>彩票公益金</t>
  </si>
  <si>
    <t>其他政府性基金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</si>
</sst>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DBNum1][$-804]General"/>
    <numFmt numFmtId="177" formatCode="#,##0_ "/>
    <numFmt numFmtId="178" formatCode="#,##0_);[Red]\(#,##0\)"/>
    <numFmt numFmtId="179" formatCode="#,##0_ ;[Red]\-#,##0\ "/>
    <numFmt numFmtId="180" formatCode="_(* #,##0_);_(* \(#,##0\);_(* &quot;-&quot;??_);_(@_)"/>
  </numFmts>
  <fonts count="38">
    <font>
      <sz val="11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方正大标宋简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20"/>
      <name val="华文中宋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name val="方正大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  <fill>
      <patternFill patternType="mediumGray">
        <fgColor indexed="9"/>
        <bgColor indexed="9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6" borderId="14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6" fillId="7" borderId="19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31" fillId="24" borderId="17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24" fillId="52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5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2" borderId="0" xfId="0" applyNumberFormat="1" applyFont="1" applyFill="1" applyAlignment="1" applyProtection="1">
      <alignment horizontal="right" vertical="center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3" fillId="2" borderId="1" xfId="0" applyNumberFormat="1" applyFont="1" applyFill="1" applyBorder="1" applyAlignment="1" applyProtection="1">
      <alignment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3" fontId="5" fillId="2" borderId="3" xfId="0" applyNumberFormat="1" applyFont="1" applyFill="1" applyBorder="1" applyAlignment="1" applyProtection="1">
      <alignment horizontal="right" vertical="center"/>
      <protection locked="0"/>
    </xf>
    <xf numFmtId="3" fontId="5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vertical="center"/>
      <protection locked="0"/>
    </xf>
    <xf numFmtId="3" fontId="4" fillId="2" borderId="3" xfId="0" applyNumberFormat="1" applyFont="1" applyFill="1" applyBorder="1" applyAlignment="1" applyProtection="1">
      <alignment horizontal="right" vertical="center"/>
      <protection locked="0"/>
    </xf>
    <xf numFmtId="3" fontId="4" fillId="2" borderId="3" xfId="0" applyNumberFormat="1" applyFont="1" applyFill="1" applyBorder="1" applyAlignment="1" applyProtection="1">
      <alignment horizontal="right" vertical="center"/>
    </xf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Protection="1">
      <alignment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>
      <alignment horizontal="right" vertical="center"/>
      <protection locked="0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NumberFormat="1" applyFont="1" applyFill="1" applyAlignment="1" applyProtection="1">
      <alignment horizontal="center" vertical="center"/>
    </xf>
    <xf numFmtId="0" fontId="3" fillId="2" borderId="0" xfId="0" applyNumberFormat="1" applyFont="1" applyFill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0" fontId="5" fillId="2" borderId="8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8" fillId="0" borderId="0" xfId="75" applyFont="1" applyAlignment="1">
      <alignment horizontal="center" vertical="center"/>
    </xf>
    <xf numFmtId="0" fontId="1" fillId="0" borderId="0" xfId="75" applyFont="1" applyAlignment="1">
      <alignment vertical="center" wrapText="1"/>
    </xf>
    <xf numFmtId="0" fontId="8" fillId="0" borderId="0" xfId="75" applyFont="1">
      <alignment vertical="center"/>
    </xf>
    <xf numFmtId="0" fontId="1" fillId="0" borderId="0" xfId="75">
      <alignment vertical="center"/>
    </xf>
    <xf numFmtId="10" fontId="1" fillId="0" borderId="0" xfId="75" applyNumberForma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75" applyFont="1" applyFill="1" applyBorder="1" applyAlignment="1">
      <alignment vertical="center"/>
    </xf>
    <xf numFmtId="177" fontId="1" fillId="0" borderId="0" xfId="75" applyNumberFormat="1" applyFont="1" applyFill="1" applyBorder="1" applyAlignment="1">
      <alignment horizontal="center" vertical="center"/>
    </xf>
    <xf numFmtId="0" fontId="1" fillId="0" borderId="0" xfId="75" applyFont="1" applyFill="1" applyBorder="1" applyAlignment="1">
      <alignment horizontal="center" vertical="center"/>
    </xf>
    <xf numFmtId="10" fontId="1" fillId="0" borderId="0" xfId="75" applyNumberFormat="1" applyFont="1" applyFill="1" applyBorder="1" applyAlignment="1">
      <alignment horizontal="center" vertical="center"/>
    </xf>
    <xf numFmtId="0" fontId="8" fillId="0" borderId="3" xfId="75" applyFont="1" applyFill="1" applyBorder="1" applyAlignment="1">
      <alignment horizontal="center" vertical="center" wrapText="1"/>
    </xf>
    <xf numFmtId="177" fontId="8" fillId="0" borderId="3" xfId="75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9" fontId="8" fillId="0" borderId="3" xfId="75" applyNumberFormat="1" applyFont="1" applyFill="1" applyBorder="1" applyAlignment="1">
      <alignment horizontal="center" vertical="center" wrapText="1"/>
    </xf>
    <xf numFmtId="10" fontId="8" fillId="0" borderId="3" xfId="82" applyNumberFormat="1" applyFont="1" applyFill="1" applyBorder="1" applyAlignment="1">
      <alignment horizontal="center" vertical="center" wrapText="1"/>
    </xf>
    <xf numFmtId="1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75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3" xfId="75" applyNumberFormat="1" applyFont="1" applyFill="1" applyBorder="1" applyAlignment="1">
      <alignment horizontal="center" vertical="center" wrapText="1"/>
    </xf>
    <xf numFmtId="10" fontId="1" fillId="0" borderId="3" xfId="24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177" fontId="1" fillId="0" borderId="3" xfId="72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75" applyFont="1" applyFill="1" applyBorder="1" applyAlignment="1">
      <alignment horizontal="left" vertical="center"/>
    </xf>
    <xf numFmtId="177" fontId="1" fillId="0" borderId="3" xfId="75" applyNumberFormat="1" applyFont="1" applyFill="1" applyBorder="1" applyAlignment="1">
      <alignment horizontal="center" vertical="center"/>
    </xf>
    <xf numFmtId="179" fontId="1" fillId="0" borderId="3" xfId="75" applyNumberFormat="1" applyFont="1" applyFill="1" applyBorder="1" applyAlignment="1">
      <alignment horizontal="center" vertical="center"/>
    </xf>
    <xf numFmtId="10" fontId="1" fillId="0" borderId="3" xfId="24" applyNumberFormat="1" applyFont="1" applyFill="1" applyBorder="1" applyAlignment="1">
      <alignment horizontal="center" vertical="center"/>
    </xf>
    <xf numFmtId="0" fontId="8" fillId="0" borderId="3" xfId="75" applyFont="1" applyFill="1" applyBorder="1" applyAlignment="1">
      <alignment horizontal="distributed" vertical="center" indent="1"/>
    </xf>
    <xf numFmtId="177" fontId="8" fillId="0" borderId="3" xfId="0" applyNumberFormat="1" applyFont="1" applyFill="1" applyBorder="1" applyAlignment="1" applyProtection="1">
      <alignment horizontal="center" vertical="center"/>
    </xf>
    <xf numFmtId="179" fontId="8" fillId="0" borderId="3" xfId="75" applyNumberFormat="1" applyFont="1" applyFill="1" applyBorder="1" applyAlignment="1">
      <alignment horizontal="center" vertical="center"/>
    </xf>
    <xf numFmtId="10" fontId="8" fillId="0" borderId="3" xfId="24" applyNumberFormat="1" applyFont="1" applyFill="1" applyBorder="1" applyAlignment="1">
      <alignment horizontal="center" vertical="center"/>
    </xf>
    <xf numFmtId="0" fontId="1" fillId="0" borderId="8" xfId="75" applyFont="1" applyFill="1" applyBorder="1" applyAlignment="1">
      <alignment horizontal="left" vertical="center"/>
    </xf>
    <xf numFmtId="177" fontId="1" fillId="0" borderId="8" xfId="75" applyNumberFormat="1" applyFont="1" applyFill="1" applyBorder="1" applyAlignment="1">
      <alignment horizontal="center" vertical="center"/>
    </xf>
    <xf numFmtId="179" fontId="1" fillId="0" borderId="8" xfId="75" applyNumberFormat="1" applyFont="1" applyFill="1" applyBorder="1" applyAlignment="1">
      <alignment horizontal="center" vertical="center"/>
    </xf>
    <xf numFmtId="10" fontId="1" fillId="0" borderId="8" xfId="75" applyNumberFormat="1" applyFont="1" applyFill="1" applyBorder="1" applyAlignment="1">
      <alignment horizontal="center" vertical="center"/>
    </xf>
    <xf numFmtId="10" fontId="1" fillId="0" borderId="8" xfId="24" applyNumberFormat="1" applyFont="1" applyFill="1" applyBorder="1" applyAlignment="1">
      <alignment horizontal="center" vertical="center"/>
    </xf>
    <xf numFmtId="0" fontId="8" fillId="0" borderId="3" xfId="75" applyNumberFormat="1" applyFont="1" applyFill="1" applyBorder="1" applyAlignment="1">
      <alignment vertical="center"/>
    </xf>
    <xf numFmtId="177" fontId="8" fillId="0" borderId="9" xfId="0" applyNumberFormat="1" applyFont="1" applyFill="1" applyBorder="1" applyAlignment="1" applyProtection="1">
      <alignment horizontal="center" vertical="center"/>
    </xf>
    <xf numFmtId="177" fontId="8" fillId="0" borderId="0" xfId="0" applyNumberFormat="1" applyFont="1" applyFill="1" applyBorder="1" applyAlignment="1" applyProtection="1">
      <alignment horizontal="center" vertical="center"/>
    </xf>
    <xf numFmtId="10" fontId="8" fillId="0" borderId="3" xfId="75" applyNumberFormat="1" applyFont="1" applyFill="1" applyBorder="1" applyAlignment="1">
      <alignment horizontal="center" vertical="center"/>
    </xf>
    <xf numFmtId="177" fontId="1" fillId="0" borderId="3" xfId="72" applyNumberFormat="1" applyFont="1" applyFill="1" applyBorder="1" applyAlignment="1">
      <alignment horizontal="center" vertical="center"/>
    </xf>
    <xf numFmtId="177" fontId="1" fillId="0" borderId="3" xfId="75" applyNumberFormat="1" applyFill="1" applyBorder="1" applyAlignment="1">
      <alignment horizontal="center" vertical="center"/>
    </xf>
    <xf numFmtId="179" fontId="1" fillId="0" borderId="3" xfId="75" applyNumberFormat="1" applyFill="1" applyBorder="1" applyAlignment="1">
      <alignment horizontal="center" vertical="center"/>
    </xf>
    <xf numFmtId="10" fontId="1" fillId="0" borderId="3" xfId="75" applyNumberFormat="1" applyFill="1" applyBorder="1" applyAlignment="1">
      <alignment horizontal="center" vertical="center"/>
    </xf>
    <xf numFmtId="10" fontId="1" fillId="0" borderId="3" xfId="24" applyNumberFormat="1" applyFont="1" applyBorder="1" applyAlignment="1">
      <alignment horizontal="center" vertical="center"/>
    </xf>
    <xf numFmtId="0" fontId="8" fillId="0" borderId="3" xfId="75" applyFont="1" applyFill="1" applyBorder="1" applyAlignment="1">
      <alignment horizontal="distributed" vertical="center" indent="2"/>
    </xf>
    <xf numFmtId="177" fontId="8" fillId="0" borderId="3" xfId="75" applyNumberFormat="1" applyFont="1" applyFill="1" applyBorder="1" applyAlignment="1">
      <alignment horizontal="center" vertical="center"/>
    </xf>
    <xf numFmtId="10" fontId="8" fillId="0" borderId="3" xfId="24" applyNumberFormat="1" applyFont="1" applyBorder="1" applyAlignment="1">
      <alignment horizontal="center" vertical="center"/>
    </xf>
    <xf numFmtId="10" fontId="1" fillId="0" borderId="3" xfId="75" applyNumberFormat="1" applyFont="1" applyFill="1" applyBorder="1" applyAlignment="1">
      <alignment horizontal="center" vertical="center" wrapText="1"/>
    </xf>
    <xf numFmtId="177" fontId="1" fillId="0" borderId="3" xfId="75" applyNumberFormat="1" applyFont="1" applyFill="1" applyBorder="1" applyAlignment="1">
      <alignment horizontal="center" vertical="center" wrapText="1"/>
    </xf>
    <xf numFmtId="177" fontId="1" fillId="0" borderId="8" xfId="72" applyNumberFormat="1" applyFont="1" applyFill="1" applyBorder="1" applyAlignment="1">
      <alignment horizontal="center" vertical="center"/>
    </xf>
    <xf numFmtId="10" fontId="1" fillId="0" borderId="0" xfId="24" applyNumberFormat="1" applyFont="1" applyFill="1" applyBorder="1" applyAlignment="1">
      <alignment horizontal="center" vertical="center"/>
    </xf>
    <xf numFmtId="0" fontId="8" fillId="0" borderId="3" xfId="75" applyFont="1" applyFill="1" applyBorder="1" applyAlignment="1">
      <alignment vertical="center"/>
    </xf>
    <xf numFmtId="10" fontId="8" fillId="0" borderId="0" xfId="75" applyNumberFormat="1" applyFont="1" applyFill="1" applyBorder="1" applyAlignment="1">
      <alignment horizontal="center" vertical="center"/>
    </xf>
    <xf numFmtId="10" fontId="1" fillId="0" borderId="0" xfId="24" applyNumberFormat="1" applyFont="1" applyBorder="1" applyAlignment="1">
      <alignment horizontal="center" vertical="center"/>
    </xf>
    <xf numFmtId="10" fontId="8" fillId="0" borderId="0" xfId="24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9" fillId="0" borderId="0" xfId="0" applyNumberFormat="1" applyFont="1" applyAlignment="1">
      <alignment vertical="center"/>
    </xf>
    <xf numFmtId="10" fontId="9" fillId="0" borderId="0" xfId="0" applyNumberFormat="1" applyFont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177" fontId="10" fillId="0" borderId="0" xfId="73" applyNumberFormat="1" applyFont="1" applyAlignment="1" applyProtection="1">
      <alignment horizontal="center" vertical="center"/>
      <protection locked="0"/>
    </xf>
    <xf numFmtId="176" fontId="4" fillId="0" borderId="0" xfId="73" applyNumberFormat="1" applyFont="1" applyAlignment="1" applyProtection="1">
      <alignment vertical="center"/>
      <protection locked="0"/>
    </xf>
    <xf numFmtId="177" fontId="1" fillId="0" borderId="0" xfId="73" applyNumberFormat="1" applyFont="1" applyAlignment="1" applyProtection="1">
      <alignment vertical="center"/>
      <protection locked="0"/>
    </xf>
    <xf numFmtId="10" fontId="1" fillId="0" borderId="0" xfId="73" applyNumberFormat="1" applyFont="1" applyProtection="1">
      <protection locked="0"/>
    </xf>
    <xf numFmtId="10" fontId="1" fillId="0" borderId="0" xfId="73" applyNumberFormat="1" applyFont="1" applyAlignment="1" applyProtection="1">
      <alignment wrapText="1"/>
      <protection locked="0"/>
    </xf>
    <xf numFmtId="176" fontId="8" fillId="0" borderId="3" xfId="73" applyNumberFormat="1" applyFont="1" applyBorder="1" applyAlignment="1" applyProtection="1">
      <alignment horizontal="center" vertical="center"/>
      <protection locked="0"/>
    </xf>
    <xf numFmtId="177" fontId="8" fillId="0" borderId="3" xfId="73" applyNumberFormat="1" applyFont="1" applyBorder="1" applyAlignment="1" applyProtection="1">
      <alignment horizontal="distributed" vertical="center" wrapText="1"/>
      <protection locked="0"/>
    </xf>
    <xf numFmtId="179" fontId="5" fillId="0" borderId="3" xfId="76" applyNumberFormat="1" applyFont="1" applyBorder="1" applyAlignment="1" applyProtection="1">
      <alignment horizontal="center" vertical="center" wrapText="1"/>
      <protection locked="0"/>
    </xf>
    <xf numFmtId="10" fontId="5" fillId="2" borderId="3" xfId="12" applyNumberFormat="1" applyFont="1" applyFill="1" applyBorder="1" applyAlignment="1" applyProtection="1">
      <alignment horizontal="center" vertical="center" wrapText="1"/>
    </xf>
    <xf numFmtId="0" fontId="4" fillId="0" borderId="3" xfId="77" applyFont="1" applyBorder="1" applyAlignment="1" applyProtection="1">
      <alignment horizontal="left" vertical="center"/>
      <protection locked="0"/>
    </xf>
    <xf numFmtId="179" fontId="4" fillId="0" borderId="3" xfId="77" applyNumberFormat="1" applyFont="1" applyBorder="1" applyProtection="1">
      <alignment vertical="center"/>
    </xf>
    <xf numFmtId="179" fontId="4" fillId="0" borderId="3" xfId="77" applyNumberFormat="1" applyFont="1" applyBorder="1" applyProtection="1">
      <alignment vertical="center"/>
      <protection locked="0"/>
    </xf>
    <xf numFmtId="10" fontId="4" fillId="0" borderId="3" xfId="71" applyNumberFormat="1" applyFont="1" applyBorder="1" applyAlignment="1" applyProtection="1">
      <alignment vertical="center"/>
    </xf>
    <xf numFmtId="10" fontId="4" fillId="0" borderId="3" xfId="71" applyNumberFormat="1" applyFont="1" applyBorder="1" applyAlignment="1" applyProtection="1">
      <alignment vertical="center" wrapText="1"/>
    </xf>
    <xf numFmtId="0" fontId="5" fillId="0" borderId="3" xfId="77" applyFont="1" applyBorder="1" applyAlignment="1" applyProtection="1">
      <alignment horizontal="distributed" vertical="center"/>
      <protection locked="0"/>
    </xf>
    <xf numFmtId="179" fontId="5" fillId="0" borderId="3" xfId="77" applyNumberFormat="1" applyFont="1" applyBorder="1" applyProtection="1">
      <alignment vertical="center"/>
    </xf>
    <xf numFmtId="0" fontId="5" fillId="0" borderId="3" xfId="77" applyNumberFormat="1" applyFont="1" applyBorder="1" applyProtection="1">
      <alignment vertical="center"/>
      <protection locked="0"/>
    </xf>
    <xf numFmtId="0" fontId="5" fillId="0" borderId="3" xfId="77" applyFont="1" applyBorder="1" applyAlignment="1" applyProtection="1">
      <alignment horizontal="left" vertical="center"/>
      <protection locked="0"/>
    </xf>
    <xf numFmtId="0" fontId="5" fillId="0" borderId="3" xfId="77" applyFont="1" applyBorder="1" applyAlignment="1" applyProtection="1">
      <alignment horizontal="distributed" vertical="center" indent="1"/>
      <protection locked="0"/>
    </xf>
    <xf numFmtId="177" fontId="10" fillId="0" borderId="0" xfId="73" applyNumberFormat="1" applyFont="1" applyAlignment="1" applyProtection="1">
      <alignment horizontal="center" vertical="center" wrapText="1"/>
      <protection locked="0"/>
    </xf>
    <xf numFmtId="0" fontId="1" fillId="0" borderId="0" xfId="73" applyFont="1" applyProtection="1">
      <protection locked="0"/>
    </xf>
    <xf numFmtId="10" fontId="4" fillId="0" borderId="0" xfId="73" applyNumberFormat="1" applyFont="1" applyAlignment="1" applyProtection="1">
      <alignment horizontal="right" vertical="center"/>
      <protection locked="0"/>
    </xf>
    <xf numFmtId="180" fontId="4" fillId="2" borderId="3" xfId="9" applyNumberFormat="1" applyFont="1" applyFill="1" applyBorder="1" applyAlignment="1" applyProtection="1">
      <alignment horizontal="right" vertical="center"/>
      <protection locked="0"/>
    </xf>
    <xf numFmtId="180" fontId="4" fillId="2" borderId="3" xfId="9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79" fontId="5" fillId="0" borderId="3" xfId="77" applyNumberFormat="1" applyFont="1" applyBorder="1" applyProtection="1">
      <alignment vertical="center"/>
      <protection locked="0"/>
    </xf>
    <xf numFmtId="179" fontId="4" fillId="0" borderId="3" xfId="77" applyNumberFormat="1" applyFont="1" applyBorder="1" applyAlignment="1" applyProtection="1">
      <alignment vertical="center"/>
      <protection locked="0"/>
    </xf>
    <xf numFmtId="0" fontId="6" fillId="0" borderId="0" xfId="0" applyFont="1">
      <alignment vertical="center"/>
    </xf>
    <xf numFmtId="177" fontId="4" fillId="2" borderId="0" xfId="78" applyNumberFormat="1" applyFont="1" applyFill="1" applyBorder="1" applyAlignment="1" applyProtection="1">
      <alignment horizontal="left" vertical="center"/>
      <protection locked="0"/>
    </xf>
    <xf numFmtId="177" fontId="4" fillId="2" borderId="0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49" fontId="5" fillId="2" borderId="3" xfId="73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>
      <alignment vertical="center"/>
    </xf>
    <xf numFmtId="177" fontId="5" fillId="2" borderId="3" xfId="78" applyNumberFormat="1" applyFont="1" applyFill="1" applyBorder="1" applyAlignment="1" applyProtection="1">
      <alignment horizontal="right" vertical="center"/>
      <protection locked="0"/>
    </xf>
    <xf numFmtId="0" fontId="0" fillId="0" borderId="3" xfId="0" applyFont="1" applyBorder="1">
      <alignment vertical="center"/>
    </xf>
    <xf numFmtId="177" fontId="4" fillId="2" borderId="3" xfId="78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vertical="center" wrapText="1"/>
    </xf>
    <xf numFmtId="179" fontId="0" fillId="2" borderId="0" xfId="0" applyNumberFormat="1" applyFill="1">
      <alignment vertical="center"/>
    </xf>
    <xf numFmtId="10" fontId="0" fillId="2" borderId="0" xfId="0" applyNumberForma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9" fontId="11" fillId="2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76" applyFont="1" applyFill="1" applyBorder="1" applyAlignment="1" applyProtection="1">
      <alignment horizontal="center" vertical="center" wrapText="1"/>
      <protection locked="0"/>
    </xf>
    <xf numFmtId="179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right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5" fillId="2" borderId="3" xfId="0" applyNumberFormat="1" applyFont="1" applyFill="1" applyBorder="1" applyAlignment="1" applyProtection="1">
      <alignment vertical="center" wrapText="1"/>
    </xf>
    <xf numFmtId="179" fontId="5" fillId="2" borderId="3" xfId="0" applyNumberFormat="1" applyFont="1" applyFill="1" applyBorder="1" applyAlignment="1" applyProtection="1">
      <alignment vertical="center" wrapText="1"/>
    </xf>
    <xf numFmtId="10" fontId="6" fillId="2" borderId="3" xfId="0" applyNumberFormat="1" applyFont="1" applyFill="1" applyBorder="1" applyAlignment="1">
      <alignment vertical="center" wrapText="1"/>
    </xf>
    <xf numFmtId="0" fontId="5" fillId="2" borderId="3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vertical="center" wrapText="1"/>
      <protection locked="0"/>
    </xf>
    <xf numFmtId="0" fontId="4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3" xfId="0" applyNumberFormat="1" applyFont="1" applyFill="1" applyBorder="1" applyAlignment="1" applyProtection="1">
      <alignment vertical="center" wrapText="1"/>
      <protection locked="0"/>
    </xf>
    <xf numFmtId="177" fontId="4" fillId="2" borderId="3" xfId="0" applyNumberFormat="1" applyFont="1" applyFill="1" applyBorder="1" applyAlignment="1" applyProtection="1">
      <alignment vertical="center" wrapText="1"/>
      <protection locked="0"/>
    </xf>
    <xf numFmtId="179" fontId="4" fillId="2" borderId="3" xfId="0" applyNumberFormat="1" applyFont="1" applyFill="1" applyBorder="1" applyAlignment="1" applyProtection="1">
      <alignment vertical="center" wrapText="1"/>
    </xf>
    <xf numFmtId="10" fontId="0" fillId="2" borderId="3" xfId="0" applyNumberFormat="1" applyFont="1" applyFill="1" applyBorder="1" applyAlignment="1">
      <alignment vertical="center" wrapText="1"/>
    </xf>
    <xf numFmtId="179" fontId="6" fillId="2" borderId="0" xfId="0" applyNumberFormat="1" applyFont="1" applyFill="1">
      <alignment vertical="center"/>
    </xf>
    <xf numFmtId="177" fontId="5" fillId="2" borderId="3" xfId="0" applyNumberFormat="1" applyFont="1" applyFill="1" applyBorder="1" applyAlignment="1" applyProtection="1">
      <alignment vertical="center" wrapText="1"/>
      <protection locked="0"/>
    </xf>
    <xf numFmtId="177" fontId="4" fillId="2" borderId="3" xfId="0" applyNumberFormat="1" applyFont="1" applyFill="1" applyBorder="1" applyAlignment="1" applyProtection="1">
      <alignment vertical="center"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horizontal="left" vertical="center" wrapText="1"/>
      <protection locked="0"/>
    </xf>
    <xf numFmtId="179" fontId="0" fillId="2" borderId="0" xfId="0" applyNumberFormat="1" applyFont="1" applyFill="1">
      <alignment vertical="center"/>
    </xf>
    <xf numFmtId="49" fontId="5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13" fillId="0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vertical="center"/>
      <protection locked="0"/>
    </xf>
    <xf numFmtId="0" fontId="1" fillId="2" borderId="1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178" fontId="5" fillId="2" borderId="6" xfId="0" applyNumberFormat="1" applyFont="1" applyFill="1" applyBorder="1" applyAlignment="1" applyProtection="1">
      <alignment horizontal="right" vertical="center"/>
      <protection locked="0"/>
    </xf>
    <xf numFmtId="178" fontId="5" fillId="2" borderId="6" xfId="0" applyNumberFormat="1" applyFont="1" applyFill="1" applyBorder="1" applyAlignment="1" applyProtection="1">
      <alignment horizontal="right" vertical="center"/>
    </xf>
    <xf numFmtId="178" fontId="5" fillId="0" borderId="3" xfId="0" applyNumberFormat="1" applyFont="1" applyFill="1" applyBorder="1" applyAlignment="1" applyProtection="1">
      <alignment horizontal="right" vertical="center"/>
      <protection locked="0"/>
    </xf>
    <xf numFmtId="10" fontId="6" fillId="0" borderId="3" xfId="12" applyNumberFormat="1" applyFont="1" applyFill="1" applyBorder="1" applyAlignment="1" applyProtection="1">
      <alignment horizontal="right" vertical="center"/>
    </xf>
    <xf numFmtId="10" fontId="6" fillId="0" borderId="3" xfId="12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  <protection locked="0"/>
    </xf>
    <xf numFmtId="0" fontId="4" fillId="0" borderId="4" xfId="0" applyNumberFormat="1" applyFont="1" applyFill="1" applyBorder="1" applyAlignment="1" applyProtection="1">
      <alignment vertical="center"/>
      <protection locked="0"/>
    </xf>
    <xf numFmtId="178" fontId="4" fillId="0" borderId="3" xfId="0" applyNumberFormat="1" applyFont="1" applyFill="1" applyBorder="1" applyAlignment="1" applyProtection="1">
      <alignment horizontal="right" vertical="center"/>
      <protection locked="0"/>
    </xf>
    <xf numFmtId="178" fontId="4" fillId="2" borderId="10" xfId="0" applyNumberFormat="1" applyFont="1" applyFill="1" applyBorder="1" applyAlignment="1" applyProtection="1">
      <alignment horizontal="right" vertical="center"/>
    </xf>
    <xf numFmtId="178" fontId="4" fillId="0" borderId="10" xfId="0" applyNumberFormat="1" applyFont="1" applyFill="1" applyBorder="1" applyAlignment="1" applyProtection="1">
      <alignment horizontal="right" vertical="center"/>
      <protection locked="0"/>
    </xf>
    <xf numFmtId="10" fontId="0" fillId="0" borderId="3" xfId="12" applyNumberFormat="1" applyFont="1" applyFill="1" applyBorder="1" applyAlignment="1" applyProtection="1">
      <alignment horizontal="right" vertical="center"/>
    </xf>
    <xf numFmtId="10" fontId="0" fillId="0" borderId="3" xfId="12" applyNumberFormat="1" applyFont="1" applyFill="1" applyBorder="1" applyAlignment="1" applyProtection="1">
      <alignment vertical="center"/>
    </xf>
    <xf numFmtId="178" fontId="4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NumberFormat="1" applyFont="1" applyFill="1" applyBorder="1" applyAlignment="1" applyProtection="1">
      <alignment vertical="center"/>
      <protection locked="0"/>
    </xf>
    <xf numFmtId="178" fontId="4" fillId="2" borderId="8" xfId="0" applyNumberFormat="1" applyFont="1" applyFill="1" applyBorder="1" applyAlignment="1" applyProtection="1">
      <alignment horizontal="right" vertical="center"/>
      <protection locked="0"/>
    </xf>
    <xf numFmtId="178" fontId="4" fillId="2" borderId="8" xfId="0" applyNumberFormat="1" applyFont="1" applyFill="1" applyBorder="1" applyAlignment="1" applyProtection="1">
      <alignment horizontal="right" vertical="center"/>
    </xf>
    <xf numFmtId="10" fontId="0" fillId="0" borderId="3" xfId="12" applyNumberFormat="1" applyFont="1" applyFill="1" applyBorder="1" applyAlignment="1" applyProtection="1">
      <alignment horizontal="right" vertical="center"/>
      <protection locked="0"/>
    </xf>
    <xf numFmtId="10" fontId="0" fillId="0" borderId="3" xfId="12" applyNumberFormat="1" applyFont="1" applyFill="1" applyBorder="1" applyAlignment="1" applyProtection="1">
      <alignment vertical="center"/>
      <protection locked="0"/>
    </xf>
    <xf numFmtId="178" fontId="4" fillId="2" borderId="3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vertical="center"/>
      <protection locked="0"/>
    </xf>
    <xf numFmtId="178" fontId="5" fillId="2" borderId="3" xfId="0" applyNumberFormat="1" applyFont="1" applyFill="1" applyBorder="1" applyAlignment="1" applyProtection="1">
      <alignment horizontal="right" vertical="center"/>
    </xf>
    <xf numFmtId="0" fontId="12" fillId="0" borderId="3" xfId="0" applyFont="1" applyFill="1" applyBorder="1" applyAlignment="1" applyProtection="1">
      <alignment vertical="center"/>
      <protection locked="0"/>
    </xf>
    <xf numFmtId="0" fontId="15" fillId="0" borderId="3" xfId="0" applyNumberFormat="1" applyFont="1" applyFill="1" applyBorder="1" applyAlignment="1" applyProtection="1">
      <alignment vertical="center"/>
      <protection locked="0"/>
    </xf>
    <xf numFmtId="178" fontId="15" fillId="2" borderId="3" xfId="0" applyNumberFormat="1" applyFont="1" applyFill="1" applyBorder="1" applyAlignment="1" applyProtection="1">
      <alignment horizontal="right" vertical="center"/>
    </xf>
    <xf numFmtId="10" fontId="12" fillId="0" borderId="3" xfId="12" applyNumberFormat="1" applyFont="1" applyFill="1" applyBorder="1" applyAlignment="1" applyProtection="1">
      <alignment horizontal="right" vertical="center"/>
    </xf>
    <xf numFmtId="10" fontId="12" fillId="0" borderId="3" xfId="12" applyNumberFormat="1" applyFont="1" applyFill="1" applyBorder="1" applyAlignment="1" applyProtection="1">
      <alignment vertical="center"/>
    </xf>
    <xf numFmtId="178" fontId="4" fillId="0" borderId="3" xfId="0" applyNumberFormat="1" applyFont="1" applyFill="1" applyBorder="1" applyAlignment="1" applyProtection="1">
      <alignment vertical="center"/>
      <protection locked="0"/>
    </xf>
    <xf numFmtId="3" fontId="3" fillId="3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78" fontId="4" fillId="0" borderId="3" xfId="0" applyNumberFormat="1" applyFont="1" applyFill="1" applyBorder="1" applyAlignment="1" applyProtection="1">
      <alignment horizontal="left" vertical="center"/>
      <protection locked="0"/>
    </xf>
    <xf numFmtId="0" fontId="4" fillId="0" borderId="6" xfId="0" applyNumberFormat="1" applyFont="1" applyFill="1" applyBorder="1" applyAlignment="1" applyProtection="1">
      <alignment vertical="center"/>
      <protection locked="0"/>
    </xf>
    <xf numFmtId="178" fontId="4" fillId="2" borderId="6" xfId="0" applyNumberFormat="1" applyFont="1" applyFill="1" applyBorder="1" applyAlignment="1" applyProtection="1">
      <alignment horizontal="right" vertical="center"/>
      <protection locked="0"/>
    </xf>
    <xf numFmtId="178" fontId="4" fillId="2" borderId="6" xfId="0" applyNumberFormat="1" applyFont="1" applyFill="1" applyBorder="1" applyAlignment="1" applyProtection="1">
      <alignment horizontal="right" vertical="center"/>
    </xf>
    <xf numFmtId="178" fontId="4" fillId="0" borderId="6" xfId="0" applyNumberFormat="1" applyFont="1" applyFill="1" applyBorder="1" applyAlignment="1" applyProtection="1">
      <alignment vertical="center"/>
      <protection locked="0"/>
    </xf>
    <xf numFmtId="0" fontId="4" fillId="0" borderId="8" xfId="0" applyNumberFormat="1" applyFont="1" applyFill="1" applyBorder="1" applyAlignment="1" applyProtection="1">
      <alignment vertical="center"/>
      <protection locked="0"/>
    </xf>
    <xf numFmtId="178" fontId="4" fillId="0" borderId="8" xfId="0" applyNumberFormat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5" fillId="0" borderId="8" xfId="0" applyNumberFormat="1" applyFont="1" applyFill="1" applyBorder="1" applyAlignment="1" applyProtection="1">
      <alignment vertical="center"/>
      <protection locked="0"/>
    </xf>
    <xf numFmtId="178" fontId="5" fillId="2" borderId="8" xfId="0" applyNumberFormat="1" applyFont="1" applyFill="1" applyBorder="1" applyAlignment="1" applyProtection="1">
      <alignment horizontal="right" vertical="center"/>
      <protection locked="0"/>
    </xf>
    <xf numFmtId="178" fontId="5" fillId="2" borderId="8" xfId="0" applyNumberFormat="1" applyFont="1" applyFill="1" applyBorder="1" applyAlignment="1" applyProtection="1">
      <alignment horizontal="right" vertical="center"/>
    </xf>
    <xf numFmtId="178" fontId="5" fillId="0" borderId="8" xfId="0" applyNumberFormat="1" applyFont="1" applyFill="1" applyBorder="1" applyAlignment="1" applyProtection="1">
      <alignment vertical="center"/>
      <protection locked="0"/>
    </xf>
    <xf numFmtId="3" fontId="3" fillId="3" borderId="11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Font="1" applyFill="1" applyBorder="1" applyAlignment="1" applyProtection="1">
      <alignment horizontal="right" vertical="center"/>
      <protection locked="0"/>
    </xf>
    <xf numFmtId="0" fontId="11" fillId="0" borderId="3" xfId="0" applyFont="1" applyFill="1" applyBorder="1" applyAlignment="1" applyProtection="1">
      <alignment vertical="center"/>
      <protection locked="0"/>
    </xf>
    <xf numFmtId="0" fontId="1" fillId="0" borderId="8" xfId="0" applyNumberFormat="1" applyFont="1" applyFill="1" applyBorder="1" applyAlignment="1" applyProtection="1">
      <alignment vertical="center"/>
      <protection locked="0"/>
    </xf>
    <xf numFmtId="0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2" borderId="8" xfId="0" applyNumberFormat="1" applyFont="1" applyFill="1" applyBorder="1" applyAlignment="1" applyProtection="1">
      <alignment horizontal="right" vertical="center"/>
    </xf>
    <xf numFmtId="3" fontId="1" fillId="3" borderId="3" xfId="0" applyNumberFormat="1" applyFont="1" applyFill="1" applyBorder="1" applyAlignment="1" applyProtection="1">
      <alignment horizontal="right" vertical="center"/>
      <protection locked="0"/>
    </xf>
    <xf numFmtId="10" fontId="11" fillId="0" borderId="3" xfId="12" applyNumberFormat="1" applyFont="1" applyFill="1" applyBorder="1" applyAlignment="1" applyProtection="1">
      <alignment horizontal="right" vertical="center"/>
      <protection locked="0"/>
    </xf>
    <xf numFmtId="10" fontId="11" fillId="0" borderId="3" xfId="12" applyNumberFormat="1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vertical="center"/>
      <protection locked="0"/>
    </xf>
    <xf numFmtId="3" fontId="8" fillId="2" borderId="3" xfId="0" applyNumberFormat="1" applyFont="1" applyFill="1" applyBorder="1" applyAlignment="1" applyProtection="1">
      <alignment horizontal="right" vertical="center"/>
      <protection locked="0"/>
    </xf>
    <xf numFmtId="3" fontId="8" fillId="2" borderId="3" xfId="0" applyNumberFormat="1" applyFont="1" applyFill="1" applyBorder="1" applyAlignment="1" applyProtection="1">
      <alignment horizontal="right" vertical="center"/>
    </xf>
    <xf numFmtId="3" fontId="8" fillId="0" borderId="3" xfId="0" applyNumberFormat="1" applyFont="1" applyFill="1" applyBorder="1" applyAlignment="1" applyProtection="1">
      <alignment horizontal="right" vertical="center"/>
      <protection locked="0"/>
    </xf>
    <xf numFmtId="10" fontId="16" fillId="0" borderId="3" xfId="12" applyNumberFormat="1" applyFont="1" applyFill="1" applyBorder="1" applyAlignment="1" applyProtection="1">
      <alignment horizontal="right" vertical="center"/>
    </xf>
    <xf numFmtId="10" fontId="16" fillId="0" borderId="3" xfId="12" applyNumberFormat="1" applyFont="1" applyFill="1" applyBorder="1" applyAlignment="1" applyProtection="1">
      <alignment vertical="center"/>
    </xf>
    <xf numFmtId="3" fontId="16" fillId="2" borderId="3" xfId="0" applyNumberFormat="1" applyFont="1" applyFill="1" applyBorder="1" applyAlignment="1" applyProtection="1">
      <alignment vertical="center"/>
    </xf>
    <xf numFmtId="3" fontId="16" fillId="2" borderId="3" xfId="0" applyNumberFormat="1" applyFont="1" applyFill="1" applyBorder="1" applyAlignment="1">
      <alignment vertical="center"/>
    </xf>
    <xf numFmtId="3" fontId="16" fillId="0" borderId="3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0" fontId="0" fillId="0" borderId="0" xfId="0" applyNumberFormat="1" applyAlignment="1" applyProtection="1">
      <alignment vertical="center"/>
      <protection locked="0"/>
    </xf>
    <xf numFmtId="10" fontId="0" fillId="0" borderId="0" xfId="0" applyNumberForma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10" fontId="3" fillId="2" borderId="0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10" fontId="4" fillId="0" borderId="3" xfId="12" applyNumberFormat="1" applyFont="1" applyFill="1" applyBorder="1" applyAlignment="1" applyProtection="1">
      <alignment vertical="center"/>
    </xf>
    <xf numFmtId="10" fontId="4" fillId="0" borderId="3" xfId="12" applyNumberFormat="1" applyFont="1" applyFill="1" applyBorder="1" applyAlignment="1" applyProtection="1">
      <alignment vertical="center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vertical="center" wrapText="1"/>
      <protection locked="0"/>
    </xf>
    <xf numFmtId="3" fontId="5" fillId="0" borderId="3" xfId="0" applyNumberFormat="1" applyFont="1" applyFill="1" applyBorder="1" applyAlignment="1" applyProtection="1">
      <alignment horizontal="right" vertical="center"/>
    </xf>
    <xf numFmtId="10" fontId="5" fillId="0" borderId="3" xfId="12" applyNumberFormat="1" applyFont="1" applyFill="1" applyBorder="1" applyAlignment="1" applyProtection="1">
      <alignment vertical="center"/>
    </xf>
    <xf numFmtId="10" fontId="5" fillId="0" borderId="3" xfId="12" applyNumberFormat="1" applyFont="1" applyFill="1" applyBorder="1" applyAlignment="1" applyProtection="1">
      <alignment vertical="center"/>
      <protection locked="0"/>
    </xf>
    <xf numFmtId="3" fontId="5" fillId="0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0" fontId="6" fillId="0" borderId="3" xfId="0" applyNumberFormat="1" applyFont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10" fontId="0" fillId="0" borderId="3" xfId="0" applyNumberFormat="1" applyFont="1" applyBorder="1" applyAlignment="1" applyProtection="1">
      <alignment vertical="center"/>
    </xf>
    <xf numFmtId="10" fontId="0" fillId="0" borderId="3" xfId="0" applyNumberFormat="1" applyFont="1" applyBorder="1" applyAlignment="1" applyProtection="1">
      <alignment vertical="center"/>
      <protection locked="0"/>
    </xf>
    <xf numFmtId="10" fontId="6" fillId="0" borderId="3" xfId="0" applyNumberFormat="1" applyFont="1" applyBorder="1" applyAlignment="1" applyProtection="1">
      <alignment vertical="center"/>
      <protection locked="0"/>
    </xf>
    <xf numFmtId="10" fontId="3" fillId="2" borderId="0" xfId="0" applyNumberFormat="1" applyFont="1" applyFill="1" applyBorder="1" applyAlignment="1" applyProtection="1">
      <alignment vertical="center" wrapText="1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10" fontId="4" fillId="0" borderId="3" xfId="12" applyNumberFormat="1" applyFont="1" applyFill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vertical="center"/>
    </xf>
    <xf numFmtId="10" fontId="4" fillId="2" borderId="3" xfId="0" applyNumberFormat="1" applyFont="1" applyFill="1" applyBorder="1" applyAlignment="1" applyProtection="1">
      <alignment vertical="center"/>
    </xf>
    <xf numFmtId="10" fontId="4" fillId="2" borderId="3" xfId="0" applyNumberFormat="1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>
      <alignment vertical="center"/>
    </xf>
    <xf numFmtId="10" fontId="5" fillId="0" borderId="3" xfId="12" applyNumberFormat="1" applyFont="1" applyFill="1" applyBorder="1" applyAlignment="1" applyProtection="1">
      <alignment vertical="center" wrapText="1"/>
      <protection locked="0"/>
    </xf>
    <xf numFmtId="10" fontId="5" fillId="2" borderId="3" xfId="0" applyNumberFormat="1" applyFont="1" applyFill="1" applyBorder="1" applyAlignment="1" applyProtection="1">
      <alignment vertical="center"/>
    </xf>
    <xf numFmtId="10" fontId="6" fillId="0" borderId="3" xfId="0" applyNumberFormat="1" applyFont="1" applyBorder="1" applyAlignment="1" applyProtection="1">
      <alignment vertical="center" wrapText="1"/>
    </xf>
    <xf numFmtId="10" fontId="0" fillId="0" borderId="3" xfId="0" applyNumberFormat="1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horizontal="center" vertical="center"/>
      <protection locked="0"/>
    </xf>
    <xf numFmtId="10" fontId="0" fillId="0" borderId="3" xfId="0" applyNumberFormat="1" applyFont="1" applyBorder="1" applyAlignment="1" applyProtection="1">
      <alignment vertical="center" wrapText="1"/>
      <protection locked="0"/>
    </xf>
    <xf numFmtId="10" fontId="6" fillId="0" borderId="3" xfId="0" applyNumberFormat="1" applyFont="1" applyBorder="1" applyAlignment="1" applyProtection="1">
      <alignment vertical="center" wrapText="1"/>
      <protection locked="0"/>
    </xf>
    <xf numFmtId="0" fontId="13" fillId="0" borderId="0" xfId="0" applyNumberFormat="1" applyFont="1" applyFill="1" applyAlignment="1" applyProtection="1">
      <alignment horizontal="center" vertical="center" wrapText="1"/>
      <protection locked="0"/>
    </xf>
    <xf numFmtId="10" fontId="4" fillId="2" borderId="3" xfId="0" applyNumberFormat="1" applyFont="1" applyFill="1" applyBorder="1" applyAlignment="1" applyProtection="1">
      <alignment vertical="center" wrapText="1"/>
    </xf>
    <xf numFmtId="10" fontId="4" fillId="2" borderId="3" xfId="0" applyNumberFormat="1" applyFont="1" applyFill="1" applyBorder="1" applyAlignment="1" applyProtection="1">
      <alignment vertical="center" wrapText="1"/>
      <protection locked="0"/>
    </xf>
    <xf numFmtId="10" fontId="5" fillId="2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 applyProtection="1" quotePrefix="1">
      <alignment horizontal="center" vertical="center"/>
      <protection locked="0"/>
    </xf>
    <xf numFmtId="0" fontId="4" fillId="2" borderId="3" xfId="0" applyNumberFormat="1" applyFont="1" applyFill="1" applyBorder="1" applyAlignment="1" applyProtection="1" quotePrefix="1">
      <alignment horizontal="left" vertical="center"/>
      <protection locked="0"/>
    </xf>
  </cellXfs>
  <cellStyles count="8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百分比 5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40% - 着色 5" xfId="37"/>
    <cellStyle name="好" xfId="38" builtinId="26"/>
    <cellStyle name="着色 5" xfId="39"/>
    <cellStyle name="适中" xfId="40" builtinId="28"/>
    <cellStyle name="60% - 着色 4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60% - 着色 1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60% - 着色 3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40% - 强调文字颜色 5" xfId="56" builtinId="47"/>
    <cellStyle name="20% - 着色 2" xfId="57"/>
    <cellStyle name="60% - 强调文字颜色 5" xfId="58" builtinId="48"/>
    <cellStyle name="强调文字颜色 6" xfId="59" builtinId="49"/>
    <cellStyle name="40% - 强调文字颜色 6" xfId="60" builtinId="51"/>
    <cellStyle name="20% - 着色 3" xfId="61"/>
    <cellStyle name="60% - 强调文字颜色 6" xfId="62" builtinId="52"/>
    <cellStyle name="20% - 着色 4" xfId="63"/>
    <cellStyle name="着色 2" xfId="64"/>
    <cellStyle name="20% - 着色 6" xfId="65"/>
    <cellStyle name="40% - 着色 1" xfId="66"/>
    <cellStyle name="40% - 着色 2" xfId="67"/>
    <cellStyle name="40% - 着色 6" xfId="68"/>
    <cellStyle name="60% - 着色 5" xfId="69"/>
    <cellStyle name="60% - 着色 6" xfId="70"/>
    <cellStyle name="百分比 2 2 2" xfId="71"/>
    <cellStyle name="常规 10" xfId="72"/>
    <cellStyle name="常规 10 2 2" xfId="73"/>
    <cellStyle name="常规 2" xfId="74"/>
    <cellStyle name="常规_2007年云南省向人大报送政府收支预算表格式编制过程表" xfId="75"/>
    <cellStyle name="常规_2007年云南省向人大报送政府收支预算表格式编制过程表 2" xfId="76"/>
    <cellStyle name="常规_2007年云南省向人大报送政府收支预算表格式编制过程表 2 2 2" xfId="77"/>
    <cellStyle name="常规_exceltmp1 2 2 2" xfId="78"/>
    <cellStyle name="着色 3" xfId="79"/>
    <cellStyle name="着色 4" xfId="80"/>
    <cellStyle name="着色 6" xfId="81"/>
    <cellStyle name="寘嬫愗傝 [0.00]_Region Orders (2)" xfId="82"/>
  </cellStyles>
  <dxfs count="4">
    <dxf>
      <font>
        <name val="宋体"/>
        <b val="0"/>
        <i val="0"/>
        <strike val="0"/>
        <u val="none"/>
        <vertAlign val="baseline"/>
        <sz val="11"/>
        <color rgb="FF9C0006"/>
      </font>
      <fill>
        <patternFill patternType="solid">
          <bgColor rgb="FFFFC7CE"/>
        </patternFill>
      </fill>
    </dxf>
    <dxf>
      <font>
        <name val="宋体"/>
        <b val="0"/>
        <i val="0"/>
        <strike val="0"/>
        <u val="none"/>
        <vertAlign val="baseline"/>
        <sz val="11"/>
        <color rgb="FF9C0006"/>
      </font>
      <fill>
        <patternFill patternType="solid">
          <bgColor rgb="FFFFC7CE"/>
        </patternFill>
      </fill>
    </dxf>
    <dxf>
      <font>
        <b val="1"/>
        <i val="0"/>
      </font>
    </dxf>
    <dxf>
      <font>
        <b val="0"/>
        <i val="0"/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Q45"/>
  <sheetViews>
    <sheetView showZeros="0" topLeftCell="B28" workbookViewId="0">
      <selection activeCell="J42" sqref="J42"/>
    </sheetView>
  </sheetViews>
  <sheetFormatPr defaultColWidth="9" defaultRowHeight="13.5"/>
  <cols>
    <col min="1" max="1" width="9" style="245" hidden="1" customWidth="1"/>
    <col min="2" max="2" width="22.125" style="245" customWidth="1"/>
    <col min="3" max="4" width="9.625" style="245" customWidth="1"/>
    <col min="5" max="5" width="10.25" style="245" customWidth="1"/>
    <col min="6" max="6" width="9.625" style="246" customWidth="1"/>
    <col min="7" max="7" width="11.25" style="246" hidden="1" customWidth="1"/>
    <col min="8" max="8" width="9.25" style="246" customWidth="1"/>
    <col min="9" max="9" width="13" style="247" customWidth="1"/>
    <col min="10" max="10" width="24.625" style="245" customWidth="1"/>
    <col min="11" max="11" width="9.125" style="245" customWidth="1"/>
    <col min="12" max="12" width="9.625" style="245" customWidth="1"/>
    <col min="13" max="13" width="9.375" style="245" customWidth="1"/>
    <col min="14" max="14" width="11.5" style="245" hidden="1" customWidth="1"/>
    <col min="15" max="15" width="9.75" style="246" customWidth="1"/>
    <col min="16" max="16" width="9.375" style="246" customWidth="1"/>
    <col min="17" max="17" width="13.5" style="247" customWidth="1"/>
    <col min="18" max="16384" width="9" style="245"/>
  </cols>
  <sheetData>
    <row r="1" ht="28.5" customHeight="1" spans="2:17"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284"/>
    </row>
    <row r="2" ht="16.5" customHeight="1" spans="2:17">
      <c r="B2" s="248" t="s">
        <v>1</v>
      </c>
      <c r="C2" s="249"/>
      <c r="D2" s="249"/>
      <c r="E2" s="249"/>
      <c r="F2" s="250"/>
      <c r="G2" s="250"/>
      <c r="H2" s="250"/>
      <c r="I2" s="268"/>
      <c r="J2" s="249"/>
      <c r="K2" s="249"/>
      <c r="L2" s="249"/>
      <c r="M2" s="249"/>
      <c r="N2" s="249"/>
      <c r="O2" s="250"/>
      <c r="P2" s="250"/>
      <c r="Q2" s="250" t="s">
        <v>2</v>
      </c>
    </row>
    <row r="3" ht="24" customHeight="1" spans="2:17">
      <c r="B3" s="251" t="s">
        <v>3</v>
      </c>
      <c r="C3" s="251"/>
      <c r="D3" s="251"/>
      <c r="E3" s="251"/>
      <c r="F3" s="251"/>
      <c r="G3" s="251"/>
      <c r="H3" s="251"/>
      <c r="I3" s="251"/>
      <c r="J3" s="269" t="s">
        <v>4</v>
      </c>
      <c r="K3" s="269"/>
      <c r="L3" s="269"/>
      <c r="M3" s="269"/>
      <c r="N3" s="269"/>
      <c r="O3" s="269"/>
      <c r="P3" s="269"/>
      <c r="Q3" s="269"/>
    </row>
    <row r="4" s="244" customFormat="1" ht="55.5" customHeight="1" spans="2:17">
      <c r="B4" s="46" t="s">
        <v>5</v>
      </c>
      <c r="C4" s="46" t="s">
        <v>6</v>
      </c>
      <c r="D4" s="46" t="s">
        <v>7</v>
      </c>
      <c r="E4" s="46" t="s">
        <v>8</v>
      </c>
      <c r="F4" s="49" t="s">
        <v>9</v>
      </c>
      <c r="G4" s="49"/>
      <c r="H4" s="49" t="s">
        <v>10</v>
      </c>
      <c r="I4" s="49" t="s">
        <v>11</v>
      </c>
      <c r="J4" s="46" t="s">
        <v>5</v>
      </c>
      <c r="K4" s="46" t="s">
        <v>6</v>
      </c>
      <c r="L4" s="46" t="s">
        <v>7</v>
      </c>
      <c r="M4" s="46" t="s">
        <v>8</v>
      </c>
      <c r="N4" s="46" t="s">
        <v>12</v>
      </c>
      <c r="O4" s="49" t="s">
        <v>9</v>
      </c>
      <c r="P4" s="49" t="s">
        <v>10</v>
      </c>
      <c r="Q4" s="49" t="s">
        <v>11</v>
      </c>
    </row>
    <row r="5" ht="20.1" customHeight="1" spans="2:17">
      <c r="B5" s="252" t="s">
        <v>13</v>
      </c>
      <c r="C5" s="13">
        <v>26050</v>
      </c>
      <c r="D5" s="14">
        <v>18050</v>
      </c>
      <c r="E5" s="14">
        <f>SUM(E6:E21)</f>
        <v>18148</v>
      </c>
      <c r="F5" s="253">
        <f>E5/C5</f>
        <v>0.696660268714012</v>
      </c>
      <c r="G5" s="254"/>
      <c r="H5" s="254">
        <v>0.793806316157816</v>
      </c>
      <c r="I5" s="270"/>
      <c r="J5" s="12"/>
      <c r="K5" s="271"/>
      <c r="L5" s="271"/>
      <c r="M5" s="271"/>
      <c r="N5" s="271"/>
      <c r="O5" s="266"/>
      <c r="P5" s="266"/>
      <c r="Q5" s="282"/>
    </row>
    <row r="6" ht="33.75" customHeight="1" spans="2:17">
      <c r="B6" s="12" t="s">
        <v>14</v>
      </c>
      <c r="C6" s="13">
        <v>15082</v>
      </c>
      <c r="D6" s="14">
        <v>8805</v>
      </c>
      <c r="E6" s="13">
        <v>8907</v>
      </c>
      <c r="F6" s="253">
        <f t="shared" ref="F6:F45" si="0">E6/C6</f>
        <v>0.590571542235778</v>
      </c>
      <c r="G6" s="254"/>
      <c r="H6" s="254">
        <v>0.729304839105871</v>
      </c>
      <c r="I6" s="270" t="s">
        <v>15</v>
      </c>
      <c r="J6" s="12" t="s">
        <v>16</v>
      </c>
      <c r="K6" s="272">
        <v>16698</v>
      </c>
      <c r="L6" s="273">
        <v>18636</v>
      </c>
      <c r="M6" s="272">
        <v>20138</v>
      </c>
      <c r="N6" s="272">
        <v>14047</v>
      </c>
      <c r="O6" s="253">
        <f t="shared" ref="O6:O19" si="1">M6/K6</f>
        <v>1.20601269613127</v>
      </c>
      <c r="P6" s="274">
        <f>M6/N6</f>
        <v>1.43361571865879</v>
      </c>
      <c r="Q6" s="285"/>
    </row>
    <row r="7" ht="40.5" customHeight="1" spans="2:17">
      <c r="B7" s="12" t="s">
        <v>17</v>
      </c>
      <c r="C7" s="13">
        <v>2253</v>
      </c>
      <c r="D7" s="14">
        <v>-25</v>
      </c>
      <c r="E7" s="13">
        <v>-25</v>
      </c>
      <c r="F7" s="254"/>
      <c r="G7" s="254"/>
      <c r="H7" s="254">
        <v>-0.00910415149308084</v>
      </c>
      <c r="I7" s="270"/>
      <c r="J7" s="12" t="s">
        <v>18</v>
      </c>
      <c r="K7" s="272">
        <v>344</v>
      </c>
      <c r="L7" s="273">
        <v>236</v>
      </c>
      <c r="M7" s="272">
        <v>136</v>
      </c>
      <c r="N7" s="272">
        <v>333</v>
      </c>
      <c r="O7" s="253">
        <f t="shared" si="1"/>
        <v>0.395348837209302</v>
      </c>
      <c r="P7" s="274">
        <f t="shared" ref="P7:P31" si="2">M7/N7</f>
        <v>0.408408408408408</v>
      </c>
      <c r="Q7" s="285" t="s">
        <v>19</v>
      </c>
    </row>
    <row r="8" ht="20.1" customHeight="1" spans="2:17">
      <c r="B8" s="12" t="s">
        <v>20</v>
      </c>
      <c r="C8" s="13">
        <v>712</v>
      </c>
      <c r="D8" s="14">
        <v>817</v>
      </c>
      <c r="E8" s="13">
        <v>848</v>
      </c>
      <c r="F8" s="253">
        <f t="shared" si="0"/>
        <v>1.19101123595506</v>
      </c>
      <c r="G8" s="254"/>
      <c r="H8" s="254">
        <v>1.04820766378245</v>
      </c>
      <c r="I8" s="270"/>
      <c r="J8" s="12" t="s">
        <v>21</v>
      </c>
      <c r="K8" s="272">
        <v>7901</v>
      </c>
      <c r="L8" s="273">
        <v>8272</v>
      </c>
      <c r="M8" s="272">
        <v>9487</v>
      </c>
      <c r="N8" s="272">
        <v>9344</v>
      </c>
      <c r="O8" s="253">
        <f t="shared" si="1"/>
        <v>1.20073408429313</v>
      </c>
      <c r="P8" s="274">
        <f t="shared" si="2"/>
        <v>1.01530393835616</v>
      </c>
      <c r="Q8" s="285"/>
    </row>
    <row r="9" ht="20.1" customHeight="1" spans="2:17">
      <c r="B9" s="12" t="s">
        <v>22</v>
      </c>
      <c r="C9" s="13"/>
      <c r="D9" s="14"/>
      <c r="E9" s="13"/>
      <c r="F9" s="254"/>
      <c r="G9" s="254"/>
      <c r="H9" s="254"/>
      <c r="I9" s="270"/>
      <c r="J9" s="12" t="s">
        <v>23</v>
      </c>
      <c r="K9" s="272">
        <v>63182</v>
      </c>
      <c r="L9" s="273">
        <v>67418</v>
      </c>
      <c r="M9" s="272">
        <v>67231</v>
      </c>
      <c r="N9" s="272">
        <v>58913</v>
      </c>
      <c r="O9" s="253">
        <f t="shared" si="1"/>
        <v>1.06408470766991</v>
      </c>
      <c r="P9" s="274">
        <f t="shared" si="2"/>
        <v>1.14119124811162</v>
      </c>
      <c r="Q9" s="285"/>
    </row>
    <row r="10" ht="40.5" customHeight="1" spans="2:17">
      <c r="B10" s="12" t="s">
        <v>24</v>
      </c>
      <c r="C10" s="13">
        <v>500</v>
      </c>
      <c r="D10" s="14">
        <v>930</v>
      </c>
      <c r="E10" s="13">
        <v>724</v>
      </c>
      <c r="F10" s="253">
        <f t="shared" si="0"/>
        <v>1.448</v>
      </c>
      <c r="G10" s="254"/>
      <c r="H10" s="254">
        <v>1.69555035128806</v>
      </c>
      <c r="I10" s="270" t="s">
        <v>25</v>
      </c>
      <c r="J10" s="12" t="s">
        <v>26</v>
      </c>
      <c r="K10" s="272">
        <v>680</v>
      </c>
      <c r="L10" s="273">
        <v>431</v>
      </c>
      <c r="M10" s="272">
        <v>481</v>
      </c>
      <c r="N10" s="272">
        <v>625</v>
      </c>
      <c r="O10" s="253">
        <f t="shared" si="1"/>
        <v>0.707352941176471</v>
      </c>
      <c r="P10" s="274">
        <f t="shared" si="2"/>
        <v>0.7696</v>
      </c>
      <c r="Q10" s="285"/>
    </row>
    <row r="11" ht="20.1" customHeight="1" spans="2:17">
      <c r="B11" s="12" t="s">
        <v>27</v>
      </c>
      <c r="C11" s="13">
        <v>247</v>
      </c>
      <c r="D11" s="14">
        <v>280</v>
      </c>
      <c r="E11" s="13">
        <v>319</v>
      </c>
      <c r="F11" s="253">
        <f t="shared" si="0"/>
        <v>1.2914979757085</v>
      </c>
      <c r="G11" s="254"/>
      <c r="H11" s="254">
        <v>1.47004608294931</v>
      </c>
      <c r="I11" s="270"/>
      <c r="J11" s="12" t="s">
        <v>28</v>
      </c>
      <c r="K11" s="272">
        <v>1944</v>
      </c>
      <c r="L11" s="273">
        <v>1774</v>
      </c>
      <c r="M11" s="272">
        <v>1570</v>
      </c>
      <c r="N11" s="272">
        <v>1810</v>
      </c>
      <c r="O11" s="253">
        <f t="shared" si="1"/>
        <v>0.80761316872428</v>
      </c>
      <c r="P11" s="274">
        <f t="shared" si="2"/>
        <v>0.867403314917127</v>
      </c>
      <c r="Q11" s="285"/>
    </row>
    <row r="12" ht="20.1" customHeight="1" spans="2:17">
      <c r="B12" s="12" t="s">
        <v>29</v>
      </c>
      <c r="C12" s="13">
        <v>1500</v>
      </c>
      <c r="D12" s="14">
        <v>1645</v>
      </c>
      <c r="E12" s="13">
        <v>1723</v>
      </c>
      <c r="F12" s="253">
        <f t="shared" si="0"/>
        <v>1.14866666666667</v>
      </c>
      <c r="G12" s="254"/>
      <c r="H12" s="254">
        <v>1.08025078369906</v>
      </c>
      <c r="I12" s="270"/>
      <c r="J12" s="12" t="s">
        <v>30</v>
      </c>
      <c r="K12" s="272">
        <v>39902</v>
      </c>
      <c r="L12" s="273">
        <v>35832</v>
      </c>
      <c r="M12" s="272">
        <v>39255</v>
      </c>
      <c r="N12" s="272">
        <v>36796</v>
      </c>
      <c r="O12" s="253">
        <f t="shared" si="1"/>
        <v>0.983785273921107</v>
      </c>
      <c r="P12" s="274">
        <f t="shared" si="2"/>
        <v>1.06682791607783</v>
      </c>
      <c r="Q12" s="285"/>
    </row>
    <row r="13" ht="45" customHeight="1" spans="2:17">
      <c r="B13" s="12" t="s">
        <v>31</v>
      </c>
      <c r="C13" s="13">
        <v>1100</v>
      </c>
      <c r="D13" s="14">
        <v>809</v>
      </c>
      <c r="E13" s="13">
        <v>941</v>
      </c>
      <c r="F13" s="253">
        <f t="shared" si="0"/>
        <v>0.855454545454545</v>
      </c>
      <c r="G13" s="254"/>
      <c r="H13" s="254">
        <v>0.951466127401416</v>
      </c>
      <c r="I13" s="270"/>
      <c r="J13" s="12" t="s">
        <v>32</v>
      </c>
      <c r="K13" s="272">
        <v>34494</v>
      </c>
      <c r="L13" s="273">
        <v>18818</v>
      </c>
      <c r="M13" s="272">
        <v>19633</v>
      </c>
      <c r="N13" s="272">
        <v>31643</v>
      </c>
      <c r="O13" s="253">
        <f t="shared" si="1"/>
        <v>0.569171450107265</v>
      </c>
      <c r="P13" s="274">
        <f t="shared" si="2"/>
        <v>0.620453180798281</v>
      </c>
      <c r="Q13" s="280" t="s">
        <v>33</v>
      </c>
    </row>
    <row r="14" ht="20.1" customHeight="1" spans="2:17">
      <c r="B14" s="12" t="s">
        <v>34</v>
      </c>
      <c r="C14" s="13">
        <v>250</v>
      </c>
      <c r="D14" s="14">
        <v>320</v>
      </c>
      <c r="E14" s="13">
        <v>350</v>
      </c>
      <c r="F14" s="253">
        <f t="shared" si="0"/>
        <v>1.4</v>
      </c>
      <c r="G14" s="254"/>
      <c r="H14" s="254">
        <v>1.440329218107</v>
      </c>
      <c r="I14" s="270"/>
      <c r="J14" s="12" t="s">
        <v>35</v>
      </c>
      <c r="K14" s="272">
        <v>14640</v>
      </c>
      <c r="L14" s="273">
        <v>13411</v>
      </c>
      <c r="M14" s="272">
        <v>14701</v>
      </c>
      <c r="N14" s="272">
        <v>14105</v>
      </c>
      <c r="O14" s="253">
        <f t="shared" si="1"/>
        <v>1.00416666666667</v>
      </c>
      <c r="P14" s="274">
        <f t="shared" si="2"/>
        <v>1.04225451967387</v>
      </c>
      <c r="Q14" s="285"/>
    </row>
    <row r="15" ht="20.1" customHeight="1" spans="2:17">
      <c r="B15" s="12" t="s">
        <v>36</v>
      </c>
      <c r="C15" s="13">
        <v>650</v>
      </c>
      <c r="D15" s="14">
        <v>370</v>
      </c>
      <c r="E15" s="13">
        <v>459</v>
      </c>
      <c r="F15" s="253">
        <f t="shared" si="0"/>
        <v>0.706153846153846</v>
      </c>
      <c r="G15" s="254"/>
      <c r="H15" s="254">
        <v>1.0625</v>
      </c>
      <c r="I15" s="270"/>
      <c r="J15" s="12" t="s">
        <v>37</v>
      </c>
      <c r="K15" s="272">
        <v>1734</v>
      </c>
      <c r="L15" s="273">
        <v>2315</v>
      </c>
      <c r="M15" s="272">
        <v>2336</v>
      </c>
      <c r="N15" s="272">
        <v>1694</v>
      </c>
      <c r="O15" s="253">
        <f t="shared" si="1"/>
        <v>1.34717416378316</v>
      </c>
      <c r="P15" s="274">
        <f t="shared" si="2"/>
        <v>1.37898465171192</v>
      </c>
      <c r="Q15" s="285"/>
    </row>
    <row r="16" ht="20.1" customHeight="1" spans="2:17">
      <c r="B16" s="12" t="s">
        <v>38</v>
      </c>
      <c r="C16" s="13">
        <v>560</v>
      </c>
      <c r="D16" s="14">
        <v>270</v>
      </c>
      <c r="E16" s="13">
        <v>328</v>
      </c>
      <c r="F16" s="253">
        <f t="shared" si="0"/>
        <v>0.585714285714286</v>
      </c>
      <c r="G16" s="254"/>
      <c r="H16" s="254">
        <v>1.11186440677966</v>
      </c>
      <c r="I16" s="270"/>
      <c r="J16" s="12" t="s">
        <v>39</v>
      </c>
      <c r="K16" s="272">
        <v>62441</v>
      </c>
      <c r="L16" s="273">
        <v>64552</v>
      </c>
      <c r="M16" s="272">
        <v>60467</v>
      </c>
      <c r="N16" s="272">
        <v>57625</v>
      </c>
      <c r="O16" s="253">
        <f t="shared" si="1"/>
        <v>0.968386156531766</v>
      </c>
      <c r="P16" s="274">
        <f t="shared" si="2"/>
        <v>1.04931887201735</v>
      </c>
      <c r="Q16" s="285"/>
    </row>
    <row r="17" ht="20.1" customHeight="1" spans="2:17">
      <c r="B17" s="12" t="s">
        <v>40</v>
      </c>
      <c r="C17" s="13">
        <v>465</v>
      </c>
      <c r="D17" s="14">
        <v>430</v>
      </c>
      <c r="E17" s="13">
        <v>464</v>
      </c>
      <c r="F17" s="253">
        <f t="shared" si="0"/>
        <v>0.997849462365591</v>
      </c>
      <c r="G17" s="254"/>
      <c r="H17" s="254">
        <v>1.12348668280872</v>
      </c>
      <c r="I17" s="270"/>
      <c r="J17" s="12" t="s">
        <v>41</v>
      </c>
      <c r="K17" s="272">
        <v>27217</v>
      </c>
      <c r="L17" s="273">
        <v>32041</v>
      </c>
      <c r="M17" s="272">
        <v>32518</v>
      </c>
      <c r="N17" s="272">
        <v>27767</v>
      </c>
      <c r="O17" s="253">
        <f t="shared" si="1"/>
        <v>1.19476797589742</v>
      </c>
      <c r="P17" s="274">
        <f t="shared" si="2"/>
        <v>1.17110238772644</v>
      </c>
      <c r="Q17" s="285"/>
    </row>
    <row r="18" ht="20.1" customHeight="1" spans="2:17">
      <c r="B18" s="12" t="s">
        <v>42</v>
      </c>
      <c r="C18" s="255">
        <v>100</v>
      </c>
      <c r="D18" s="256">
        <v>286</v>
      </c>
      <c r="E18" s="13">
        <v>86</v>
      </c>
      <c r="F18" s="253">
        <f t="shared" si="0"/>
        <v>0.86</v>
      </c>
      <c r="G18" s="254"/>
      <c r="H18" s="254">
        <v>1.17808219178082</v>
      </c>
      <c r="I18" s="270"/>
      <c r="J18" s="12" t="s">
        <v>43</v>
      </c>
      <c r="K18" s="272">
        <v>2048</v>
      </c>
      <c r="L18" s="273">
        <v>2783</v>
      </c>
      <c r="M18" s="272">
        <v>1930</v>
      </c>
      <c r="N18" s="272">
        <v>1490</v>
      </c>
      <c r="O18" s="253">
        <f t="shared" si="1"/>
        <v>0.9423828125</v>
      </c>
      <c r="P18" s="274">
        <f t="shared" si="2"/>
        <v>1.29530201342282</v>
      </c>
      <c r="Q18" s="285"/>
    </row>
    <row r="19" ht="57" customHeight="1" spans="2:17">
      <c r="B19" s="12" t="s">
        <v>44</v>
      </c>
      <c r="C19" s="255">
        <v>650</v>
      </c>
      <c r="D19" s="256">
        <v>950</v>
      </c>
      <c r="E19" s="13">
        <v>861</v>
      </c>
      <c r="F19" s="253">
        <f t="shared" si="0"/>
        <v>1.32461538461538</v>
      </c>
      <c r="G19" s="254"/>
      <c r="H19" s="254">
        <v>2.00699300699301</v>
      </c>
      <c r="I19" s="270" t="s">
        <v>45</v>
      </c>
      <c r="J19" s="12" t="s">
        <v>46</v>
      </c>
      <c r="K19" s="272">
        <v>1455</v>
      </c>
      <c r="L19" s="273">
        <v>371</v>
      </c>
      <c r="M19" s="272">
        <v>544</v>
      </c>
      <c r="N19" s="272">
        <v>2211</v>
      </c>
      <c r="O19" s="253">
        <f t="shared" si="1"/>
        <v>0.373883161512027</v>
      </c>
      <c r="P19" s="274">
        <f t="shared" si="2"/>
        <v>0.246042514699231</v>
      </c>
      <c r="Q19" s="285" t="s">
        <v>47</v>
      </c>
    </row>
    <row r="20" ht="20.1" customHeight="1" spans="2:17">
      <c r="B20" s="12" t="s">
        <v>48</v>
      </c>
      <c r="C20" s="255">
        <v>1981</v>
      </c>
      <c r="D20" s="256">
        <v>2163</v>
      </c>
      <c r="E20" s="13">
        <v>2163</v>
      </c>
      <c r="F20" s="253">
        <f t="shared" si="0"/>
        <v>1.09187279151943</v>
      </c>
      <c r="G20" s="254"/>
      <c r="H20" s="254">
        <v>1.09187279151943</v>
      </c>
      <c r="I20" s="270"/>
      <c r="J20" s="12" t="s">
        <v>49</v>
      </c>
      <c r="K20" s="272">
        <v>0</v>
      </c>
      <c r="L20" s="273"/>
      <c r="M20" s="272"/>
      <c r="N20" s="272"/>
      <c r="O20" s="254"/>
      <c r="P20" s="275"/>
      <c r="Q20" s="286"/>
    </row>
    <row r="21" ht="37.5" customHeight="1" spans="2:17">
      <c r="B21" s="12" t="s">
        <v>50</v>
      </c>
      <c r="C21" s="13"/>
      <c r="D21" s="14"/>
      <c r="E21" s="13"/>
      <c r="F21" s="254"/>
      <c r="G21" s="254"/>
      <c r="H21" s="254"/>
      <c r="I21" s="270"/>
      <c r="J21" s="12" t="s">
        <v>51</v>
      </c>
      <c r="K21" s="272">
        <v>3118</v>
      </c>
      <c r="L21" s="273">
        <v>1329</v>
      </c>
      <c r="M21" s="272">
        <v>1508</v>
      </c>
      <c r="N21" s="272">
        <v>2872</v>
      </c>
      <c r="O21" s="253">
        <f t="shared" ref="O21:O23" si="3">M21/K21</f>
        <v>0.483643361128929</v>
      </c>
      <c r="P21" s="274">
        <f t="shared" si="2"/>
        <v>0.525069637883008</v>
      </c>
      <c r="Q21" s="285" t="s">
        <v>52</v>
      </c>
    </row>
    <row r="22" ht="20.1" customHeight="1" spans="2:17">
      <c r="B22" s="252" t="s">
        <v>53</v>
      </c>
      <c r="C22" s="13">
        <v>20240</v>
      </c>
      <c r="D22" s="14">
        <v>28250</v>
      </c>
      <c r="E22" s="14">
        <f>SUM(E23:E30)</f>
        <v>28182</v>
      </c>
      <c r="F22" s="253">
        <f t="shared" si="0"/>
        <v>1.39239130434783</v>
      </c>
      <c r="G22" s="254"/>
      <c r="H22" s="254">
        <v>1.30188940730817</v>
      </c>
      <c r="I22" s="270"/>
      <c r="J22" s="12" t="s">
        <v>54</v>
      </c>
      <c r="K22" s="272">
        <v>16872</v>
      </c>
      <c r="L22" s="273">
        <v>22141</v>
      </c>
      <c r="M22" s="272">
        <v>21577</v>
      </c>
      <c r="N22" s="272">
        <v>30494</v>
      </c>
      <c r="O22" s="253">
        <f t="shared" si="3"/>
        <v>1.2788643907065</v>
      </c>
      <c r="P22" s="274">
        <f t="shared" si="2"/>
        <v>0.707581819374303</v>
      </c>
      <c r="Q22" s="285"/>
    </row>
    <row r="23" ht="103.5" customHeight="1" spans="2:17">
      <c r="B23" s="12" t="s">
        <v>55</v>
      </c>
      <c r="C23" s="255">
        <v>3618</v>
      </c>
      <c r="D23" s="256">
        <v>2231</v>
      </c>
      <c r="E23" s="13">
        <v>2350</v>
      </c>
      <c r="F23" s="253">
        <f t="shared" si="0"/>
        <v>0.649530127142067</v>
      </c>
      <c r="G23" s="254"/>
      <c r="H23" s="254">
        <v>0.670279520821449</v>
      </c>
      <c r="I23" s="270" t="s">
        <v>56</v>
      </c>
      <c r="J23" s="12" t="s">
        <v>57</v>
      </c>
      <c r="K23" s="272">
        <v>457</v>
      </c>
      <c r="L23" s="273">
        <v>907</v>
      </c>
      <c r="M23" s="272">
        <v>50</v>
      </c>
      <c r="N23" s="272">
        <v>289</v>
      </c>
      <c r="O23" s="253">
        <f t="shared" si="3"/>
        <v>0.109409190371991</v>
      </c>
      <c r="P23" s="274">
        <f t="shared" si="2"/>
        <v>0.173010380622837</v>
      </c>
      <c r="Q23" s="285" t="s">
        <v>58</v>
      </c>
    </row>
    <row r="24" ht="57" customHeight="1" spans="2:17">
      <c r="B24" s="12" t="s">
        <v>59</v>
      </c>
      <c r="C24" s="255">
        <v>2000</v>
      </c>
      <c r="D24" s="256">
        <v>5500</v>
      </c>
      <c r="E24" s="13">
        <v>5324</v>
      </c>
      <c r="F24" s="253">
        <f t="shared" si="0"/>
        <v>2.662</v>
      </c>
      <c r="G24" s="254"/>
      <c r="H24" s="254">
        <v>2.97264098269123</v>
      </c>
      <c r="I24" s="270" t="s">
        <v>60</v>
      </c>
      <c r="J24" s="12" t="s">
        <v>61</v>
      </c>
      <c r="K24" s="272">
        <v>1200</v>
      </c>
      <c r="L24" s="273"/>
      <c r="M24" s="272">
        <v>0</v>
      </c>
      <c r="N24" s="272"/>
      <c r="O24" s="254"/>
      <c r="P24" s="275"/>
      <c r="Q24" s="286" t="s">
        <v>62</v>
      </c>
    </row>
    <row r="25" ht="20.1" customHeight="1" spans="2:17">
      <c r="B25" s="12" t="s">
        <v>63</v>
      </c>
      <c r="C25" s="255">
        <v>2472</v>
      </c>
      <c r="D25" s="256">
        <v>1900</v>
      </c>
      <c r="E25" s="13">
        <v>2017</v>
      </c>
      <c r="F25" s="253">
        <f t="shared" si="0"/>
        <v>0.815938511326861</v>
      </c>
      <c r="G25" s="254"/>
      <c r="H25" s="254">
        <v>1.24352651048089</v>
      </c>
      <c r="I25" s="270"/>
      <c r="J25" s="12" t="s">
        <v>64</v>
      </c>
      <c r="K25" s="272">
        <v>3363</v>
      </c>
      <c r="L25" s="273">
        <v>3363</v>
      </c>
      <c r="M25" s="272">
        <v>3399</v>
      </c>
      <c r="N25" s="272">
        <v>1544</v>
      </c>
      <c r="O25" s="253">
        <f>M25/K25</f>
        <v>1.0107047279215</v>
      </c>
      <c r="P25" s="274">
        <f t="shared" si="2"/>
        <v>2.20142487046632</v>
      </c>
      <c r="Q25" s="285"/>
    </row>
    <row r="26" ht="20.1" customHeight="1" spans="2:17">
      <c r="B26" s="12" t="s">
        <v>65</v>
      </c>
      <c r="C26" s="255">
        <v>0</v>
      </c>
      <c r="D26" s="256"/>
      <c r="E26" s="13">
        <v>0</v>
      </c>
      <c r="F26" s="254"/>
      <c r="G26" s="254"/>
      <c r="H26" s="254"/>
      <c r="I26" s="270"/>
      <c r="J26" s="12" t="s">
        <v>66</v>
      </c>
      <c r="K26" s="272">
        <v>0</v>
      </c>
      <c r="L26" s="273"/>
      <c r="M26" s="272">
        <v>29</v>
      </c>
      <c r="N26" s="272">
        <v>58</v>
      </c>
      <c r="O26" s="254"/>
      <c r="P26" s="274">
        <f t="shared" si="2"/>
        <v>0.5</v>
      </c>
      <c r="Q26" s="285"/>
    </row>
    <row r="27" ht="47.25" customHeight="1" spans="2:17">
      <c r="B27" s="257" t="s">
        <v>67</v>
      </c>
      <c r="C27" s="255">
        <v>10700</v>
      </c>
      <c r="D27" s="256">
        <v>17545</v>
      </c>
      <c r="E27" s="13">
        <v>17873</v>
      </c>
      <c r="F27" s="253">
        <f t="shared" si="0"/>
        <v>1.6703738317757</v>
      </c>
      <c r="G27" s="254"/>
      <c r="H27" s="254">
        <v>1.68676859192148</v>
      </c>
      <c r="I27" s="270" t="s">
        <v>68</v>
      </c>
      <c r="J27" s="12" t="s">
        <v>69</v>
      </c>
      <c r="K27" s="272">
        <v>310</v>
      </c>
      <c r="L27" s="273">
        <v>370</v>
      </c>
      <c r="M27" s="272">
        <v>170</v>
      </c>
      <c r="N27" s="272">
        <v>340</v>
      </c>
      <c r="O27" s="253">
        <f>M27/K27</f>
        <v>0.548387096774194</v>
      </c>
      <c r="P27" s="274">
        <f t="shared" si="2"/>
        <v>0.5</v>
      </c>
      <c r="Q27" s="285"/>
    </row>
    <row r="28" ht="20.1" customHeight="1" spans="2:17">
      <c r="B28" s="12" t="s">
        <v>70</v>
      </c>
      <c r="C28" s="255">
        <v>1000</v>
      </c>
      <c r="D28" s="256">
        <v>721</v>
      </c>
      <c r="E28" s="13">
        <v>232</v>
      </c>
      <c r="F28" s="253">
        <f t="shared" si="0"/>
        <v>0.232</v>
      </c>
      <c r="G28" s="254"/>
      <c r="H28" s="254"/>
      <c r="I28" s="270"/>
      <c r="J28" s="271"/>
      <c r="K28" s="271"/>
      <c r="L28" s="276"/>
      <c r="M28" s="271"/>
      <c r="N28" s="271"/>
      <c r="O28" s="254"/>
      <c r="P28" s="275"/>
      <c r="Q28" s="286"/>
    </row>
    <row r="29" ht="20.1" customHeight="1" spans="2:17">
      <c r="B29" s="12" t="s">
        <v>71</v>
      </c>
      <c r="C29" s="255">
        <v>300</v>
      </c>
      <c r="D29" s="256">
        <v>252</v>
      </c>
      <c r="E29" s="13">
        <v>288</v>
      </c>
      <c r="F29" s="253">
        <f t="shared" si="0"/>
        <v>0.96</v>
      </c>
      <c r="G29" s="254"/>
      <c r="H29" s="254"/>
      <c r="I29" s="270"/>
      <c r="J29" s="271"/>
      <c r="K29" s="271"/>
      <c r="L29" s="276"/>
      <c r="M29" s="271"/>
      <c r="N29" s="271"/>
      <c r="O29" s="254"/>
      <c r="P29" s="275"/>
      <c r="Q29" s="286"/>
    </row>
    <row r="30" ht="20.1" customHeight="1" spans="2:17">
      <c r="B30" s="12" t="s">
        <v>72</v>
      </c>
      <c r="C30" s="255">
        <v>150</v>
      </c>
      <c r="D30" s="256">
        <v>101</v>
      </c>
      <c r="E30" s="13">
        <v>98</v>
      </c>
      <c r="F30" s="254"/>
      <c r="G30" s="254"/>
      <c r="H30" s="254"/>
      <c r="I30" s="270"/>
      <c r="J30" s="271"/>
      <c r="K30" s="271"/>
      <c r="L30" s="276"/>
      <c r="M30" s="271"/>
      <c r="N30" s="271"/>
      <c r="O30" s="254"/>
      <c r="P30" s="275"/>
      <c r="Q30" s="286"/>
    </row>
    <row r="31" s="244" customFormat="1" ht="20.1" customHeight="1" spans="2:17">
      <c r="B31" s="9" t="s">
        <v>73</v>
      </c>
      <c r="C31" s="10">
        <v>46290</v>
      </c>
      <c r="D31" s="10">
        <v>46300</v>
      </c>
      <c r="E31" s="258">
        <f>E22+E5</f>
        <v>46330</v>
      </c>
      <c r="F31" s="259">
        <f t="shared" si="0"/>
        <v>1.00086411751998</v>
      </c>
      <c r="G31" s="260">
        <v>44509</v>
      </c>
      <c r="H31" s="260">
        <v>1.04091307376036</v>
      </c>
      <c r="I31" s="277"/>
      <c r="J31" s="9" t="s">
        <v>74</v>
      </c>
      <c r="K31" s="258">
        <f t="shared" ref="K31:N31" si="4">SUM(K6:K30)</f>
        <v>300000</v>
      </c>
      <c r="L31" s="11">
        <f t="shared" si="4"/>
        <v>295000</v>
      </c>
      <c r="M31" s="258">
        <f t="shared" si="4"/>
        <v>297160</v>
      </c>
      <c r="N31" s="258">
        <f t="shared" si="4"/>
        <v>294000</v>
      </c>
      <c r="O31" s="259">
        <f>M31/K31</f>
        <v>0.990533333333333</v>
      </c>
      <c r="P31" s="278">
        <f t="shared" si="2"/>
        <v>1.01074829931973</v>
      </c>
      <c r="Q31" s="287"/>
    </row>
    <row r="32" ht="20.1" customHeight="1" spans="2:17">
      <c r="B32" s="153"/>
      <c r="C32" s="261"/>
      <c r="D32" s="11"/>
      <c r="E32" s="261"/>
      <c r="F32" s="260"/>
      <c r="G32" s="260"/>
      <c r="H32" s="260"/>
      <c r="I32" s="277"/>
      <c r="J32" s="271"/>
      <c r="K32" s="261"/>
      <c r="L32" s="11"/>
      <c r="M32" s="261"/>
      <c r="N32" s="261"/>
      <c r="O32" s="266"/>
      <c r="P32" s="266"/>
      <c r="Q32" s="282"/>
    </row>
    <row r="33" ht="20.1" customHeight="1" spans="2:17">
      <c r="B33" s="262" t="s">
        <v>75</v>
      </c>
      <c r="C33" s="261">
        <v>42000</v>
      </c>
      <c r="D33" s="261">
        <v>31900</v>
      </c>
      <c r="E33" s="261">
        <v>31900</v>
      </c>
      <c r="F33" s="259">
        <f t="shared" si="0"/>
        <v>0.759523809523809</v>
      </c>
      <c r="G33" s="260">
        <v>65200</v>
      </c>
      <c r="H33" s="263">
        <f>E33/G33</f>
        <v>0.489263803680982</v>
      </c>
      <c r="I33" s="279"/>
      <c r="J33" s="262" t="s">
        <v>76</v>
      </c>
      <c r="K33" s="261">
        <v>22000</v>
      </c>
      <c r="L33" s="14">
        <v>22500</v>
      </c>
      <c r="M33" s="261">
        <v>22500</v>
      </c>
      <c r="N33" s="261">
        <v>44000</v>
      </c>
      <c r="O33" s="259">
        <f>M33/K33</f>
        <v>1.02272727272727</v>
      </c>
      <c r="P33" s="267">
        <v>0.619528619528619</v>
      </c>
      <c r="Q33" s="283"/>
    </row>
    <row r="34" s="244" customFormat="1" ht="20.1" customHeight="1" spans="2:17">
      <c r="B34" s="262" t="s">
        <v>77</v>
      </c>
      <c r="C34" s="261">
        <v>217668</v>
      </c>
      <c r="D34" s="11">
        <v>219942</v>
      </c>
      <c r="E34" s="261">
        <v>222600</v>
      </c>
      <c r="F34" s="259">
        <f t="shared" si="0"/>
        <v>1.02265836043883</v>
      </c>
      <c r="G34" s="260">
        <v>228364</v>
      </c>
      <c r="H34" s="263">
        <f t="shared" ref="H34:H45" si="5">E34/G34</f>
        <v>0.974759594331856</v>
      </c>
      <c r="I34" s="279"/>
      <c r="J34" s="262" t="s">
        <v>78</v>
      </c>
      <c r="K34" s="261"/>
      <c r="L34" s="11"/>
      <c r="M34" s="261"/>
      <c r="N34" s="261"/>
      <c r="O34" s="260"/>
      <c r="P34" s="267"/>
      <c r="Q34" s="283"/>
    </row>
    <row r="35" ht="20.1" customHeight="1" spans="2:17">
      <c r="B35" s="264" t="s">
        <v>79</v>
      </c>
      <c r="C35" s="13">
        <v>3886</v>
      </c>
      <c r="D35" s="14">
        <v>3138</v>
      </c>
      <c r="E35" s="13">
        <v>3138</v>
      </c>
      <c r="F35" s="253">
        <f t="shared" si="0"/>
        <v>0.807514153371076</v>
      </c>
      <c r="G35" s="254">
        <v>3886</v>
      </c>
      <c r="H35" s="265">
        <f t="shared" si="5"/>
        <v>0.807514153371076</v>
      </c>
      <c r="I35" s="280"/>
      <c r="J35" s="281" t="s">
        <v>80</v>
      </c>
      <c r="K35" s="13"/>
      <c r="L35" s="14"/>
      <c r="M35" s="13"/>
      <c r="N35" s="13"/>
      <c r="O35" s="254"/>
      <c r="P35" s="266"/>
      <c r="Q35" s="282"/>
    </row>
    <row r="36" ht="45" customHeight="1" spans="2:17">
      <c r="B36" s="264" t="s">
        <v>81</v>
      </c>
      <c r="C36" s="13">
        <v>118262</v>
      </c>
      <c r="D36" s="14">
        <v>93195</v>
      </c>
      <c r="E36" s="13">
        <v>94265</v>
      </c>
      <c r="F36" s="253">
        <f t="shared" si="0"/>
        <v>0.797086130794338</v>
      </c>
      <c r="G36" s="254">
        <v>117888</v>
      </c>
      <c r="H36" s="265">
        <f t="shared" si="5"/>
        <v>0.799614888707926</v>
      </c>
      <c r="I36" s="280" t="s">
        <v>33</v>
      </c>
      <c r="J36" s="281" t="s">
        <v>82</v>
      </c>
      <c r="K36" s="13"/>
      <c r="L36" s="14"/>
      <c r="M36" s="13"/>
      <c r="N36" s="13"/>
      <c r="O36" s="254"/>
      <c r="P36" s="266"/>
      <c r="Q36" s="282"/>
    </row>
    <row r="37" ht="20.1" customHeight="1" spans="2:17">
      <c r="B37" s="264" t="s">
        <v>83</v>
      </c>
      <c r="C37" s="13"/>
      <c r="D37" s="14"/>
      <c r="E37" s="13"/>
      <c r="F37" s="254"/>
      <c r="G37" s="254"/>
      <c r="H37" s="266"/>
      <c r="I37" s="282"/>
      <c r="J37" s="281" t="s">
        <v>84</v>
      </c>
      <c r="K37" s="13"/>
      <c r="L37" s="14"/>
      <c r="M37" s="13"/>
      <c r="N37" s="13"/>
      <c r="O37" s="254"/>
      <c r="P37" s="266"/>
      <c r="Q37" s="282"/>
    </row>
    <row r="38" ht="44.25" customHeight="1" spans="2:17">
      <c r="B38" s="264" t="s">
        <v>85</v>
      </c>
      <c r="C38" s="13">
        <v>95520</v>
      </c>
      <c r="D38" s="14">
        <v>123609</v>
      </c>
      <c r="E38" s="13">
        <v>125197</v>
      </c>
      <c r="F38" s="253">
        <f t="shared" si="0"/>
        <v>1.31068886097152</v>
      </c>
      <c r="G38" s="254">
        <v>106590</v>
      </c>
      <c r="H38" s="265">
        <f t="shared" si="5"/>
        <v>1.17456609438034</v>
      </c>
      <c r="I38" s="280" t="s">
        <v>86</v>
      </c>
      <c r="J38" s="262" t="s">
        <v>87</v>
      </c>
      <c r="K38" s="13">
        <v>5000</v>
      </c>
      <c r="L38" s="14">
        <v>5990</v>
      </c>
      <c r="M38" s="13">
        <v>6064</v>
      </c>
      <c r="N38" s="13">
        <v>4411</v>
      </c>
      <c r="O38" s="253">
        <f>M38/K38</f>
        <v>1.2128</v>
      </c>
      <c r="P38" s="266">
        <v>3.95563733006235</v>
      </c>
      <c r="Q38" s="282"/>
    </row>
    <row r="39" ht="20.1" customHeight="1" spans="2:17">
      <c r="B39" s="264" t="s">
        <v>88</v>
      </c>
      <c r="C39" s="13"/>
      <c r="D39" s="14"/>
      <c r="E39" s="13"/>
      <c r="F39" s="254"/>
      <c r="G39" s="254"/>
      <c r="H39" s="266"/>
      <c r="I39" s="282"/>
      <c r="J39" s="281" t="s">
        <v>89</v>
      </c>
      <c r="K39" s="13"/>
      <c r="L39" s="14"/>
      <c r="M39" s="13"/>
      <c r="N39" s="13"/>
      <c r="O39" s="254"/>
      <c r="P39" s="266">
        <v>1.17924881457449</v>
      </c>
      <c r="Q39" s="282"/>
    </row>
    <row r="40" ht="20.1" customHeight="1" spans="2:17">
      <c r="B40" s="264" t="s">
        <v>90</v>
      </c>
      <c r="C40" s="13"/>
      <c r="D40" s="14"/>
      <c r="E40" s="13"/>
      <c r="F40" s="254"/>
      <c r="G40" s="254">
        <v>486</v>
      </c>
      <c r="H40" s="266"/>
      <c r="I40" s="282"/>
      <c r="J40" s="288" t="s">
        <v>91</v>
      </c>
      <c r="K40" s="13"/>
      <c r="L40" s="14">
        <v>100</v>
      </c>
      <c r="M40" s="13">
        <v>554</v>
      </c>
      <c r="N40" s="13">
        <v>954</v>
      </c>
      <c r="O40" s="254"/>
      <c r="P40" s="266">
        <v>2.71052129081535</v>
      </c>
      <c r="Q40" s="282"/>
    </row>
    <row r="41" s="244" customFormat="1" ht="71.25" customHeight="1" spans="2:17">
      <c r="B41" s="9" t="s">
        <v>92</v>
      </c>
      <c r="C41" s="10">
        <v>21042</v>
      </c>
      <c r="D41" s="11">
        <v>25448</v>
      </c>
      <c r="E41" s="10">
        <v>24494</v>
      </c>
      <c r="F41" s="259">
        <f t="shared" si="0"/>
        <v>1.16405284668758</v>
      </c>
      <c r="G41" s="260">
        <v>4108</v>
      </c>
      <c r="H41" s="263">
        <f t="shared" si="5"/>
        <v>5.96251217137293</v>
      </c>
      <c r="I41" s="280" t="s">
        <v>93</v>
      </c>
      <c r="J41" s="281"/>
      <c r="K41" s="13"/>
      <c r="L41" s="14"/>
      <c r="M41" s="13"/>
      <c r="N41" s="13"/>
      <c r="O41" s="254"/>
      <c r="P41" s="266"/>
      <c r="Q41" s="282"/>
    </row>
    <row r="42" s="244" customFormat="1" ht="72.75" customHeight="1" spans="2:17">
      <c r="B42" s="264" t="s">
        <v>94</v>
      </c>
      <c r="C42" s="13">
        <v>356</v>
      </c>
      <c r="D42" s="14">
        <v>954</v>
      </c>
      <c r="E42" s="13">
        <v>954</v>
      </c>
      <c r="F42" s="253">
        <f t="shared" si="0"/>
        <v>2.67977528089888</v>
      </c>
      <c r="G42" s="254">
        <v>698</v>
      </c>
      <c r="H42" s="265">
        <f t="shared" si="5"/>
        <v>1.36676217765043</v>
      </c>
      <c r="I42" s="280" t="s">
        <v>95</v>
      </c>
      <c r="J42" s="281"/>
      <c r="K42" s="13"/>
      <c r="L42" s="14"/>
      <c r="M42" s="13"/>
      <c r="N42" s="13"/>
      <c r="O42" s="254"/>
      <c r="P42" s="266"/>
      <c r="Q42" s="282"/>
    </row>
    <row r="43" ht="20.1" customHeight="1" spans="2:17">
      <c r="B43" s="264" t="s">
        <v>96</v>
      </c>
      <c r="C43" s="13"/>
      <c r="D43" s="14"/>
      <c r="E43" s="13"/>
      <c r="F43" s="254"/>
      <c r="G43" s="254"/>
      <c r="H43" s="267"/>
      <c r="I43" s="283"/>
      <c r="J43" s="281"/>
      <c r="K43" s="13"/>
      <c r="L43" s="14"/>
      <c r="M43" s="13"/>
      <c r="N43" s="13"/>
      <c r="O43" s="254"/>
      <c r="P43" s="266"/>
      <c r="Q43" s="282"/>
    </row>
    <row r="44" ht="20.1" customHeight="1" spans="2:17">
      <c r="B44" s="264"/>
      <c r="C44" s="13"/>
      <c r="D44" s="14"/>
      <c r="E44" s="13"/>
      <c r="F44" s="254"/>
      <c r="G44" s="254"/>
      <c r="H44" s="267"/>
      <c r="I44" s="283"/>
      <c r="J44" s="281"/>
      <c r="K44" s="13"/>
      <c r="L44" s="14"/>
      <c r="M44" s="13"/>
      <c r="N44" s="13"/>
      <c r="O44" s="254"/>
      <c r="P44" s="266"/>
      <c r="Q44" s="282"/>
    </row>
    <row r="45" ht="20.1" customHeight="1" spans="2:17">
      <c r="B45" s="262" t="s">
        <v>97</v>
      </c>
      <c r="C45" s="11">
        <f>C34+C33+C31+C41</f>
        <v>327000</v>
      </c>
      <c r="D45" s="11">
        <f>D34+D33+D31+D41</f>
        <v>323590</v>
      </c>
      <c r="E45" s="11">
        <f>E33+E34+E41+E42+E31</f>
        <v>326278</v>
      </c>
      <c r="F45" s="263">
        <f t="shared" si="0"/>
        <v>0.997792048929664</v>
      </c>
      <c r="G45" s="253">
        <f>G42+G41+G40+G34+G31+G33</f>
        <v>343365</v>
      </c>
      <c r="H45" s="263">
        <f t="shared" si="5"/>
        <v>0.950236628660463</v>
      </c>
      <c r="I45" s="279"/>
      <c r="J45" s="262" t="s">
        <v>98</v>
      </c>
      <c r="K45" s="11">
        <f>K34+K33+K31+K41+K38</f>
        <v>327000</v>
      </c>
      <c r="L45" s="11">
        <f>L34+L33+L31+L40+L38</f>
        <v>323590</v>
      </c>
      <c r="M45" s="11">
        <f>M31+M33+M38+M40</f>
        <v>326278</v>
      </c>
      <c r="N45" s="11">
        <f>N31+N33+N38+N40</f>
        <v>343365</v>
      </c>
      <c r="O45" s="259">
        <f>M45/K45</f>
        <v>0.997792048929664</v>
      </c>
      <c r="P45" s="267">
        <v>1.09071585908899</v>
      </c>
      <c r="Q45" s="283"/>
    </row>
  </sheetData>
  <mergeCells count="3">
    <mergeCell ref="B1:P1"/>
    <mergeCell ref="B3:I3"/>
    <mergeCell ref="J3:Q3"/>
  </mergeCells>
  <printOptions horizontalCentered="1"/>
  <pageMargins left="0.314583333333333" right="0.314583333333333" top="0.590277777777778" bottom="0.590277777777778" header="0.314583333333333" footer="0.314583333333333"/>
  <pageSetup paperSize="9" scale="85" orientation="landscape" useFirstPageNumber="1"/>
  <headerFooter>
    <oddFooter>&amp;C-&amp;P+12-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64"/>
  <sheetViews>
    <sheetView showZeros="0" topLeftCell="A16" workbookViewId="0">
      <selection activeCell="B15" sqref="B15"/>
    </sheetView>
  </sheetViews>
  <sheetFormatPr defaultColWidth="10" defaultRowHeight="13.5"/>
  <cols>
    <col min="1" max="1" width="10" style="172"/>
    <col min="2" max="2" width="65.625" style="172" customWidth="1"/>
    <col min="3" max="4" width="13.25" style="173" customWidth="1"/>
    <col min="5" max="5" width="15.75" style="172" customWidth="1"/>
    <col min="6" max="6" width="12.25" style="172" customWidth="1"/>
    <col min="7" max="7" width="14.375" style="172" customWidth="1"/>
    <col min="8" max="8" width="14.625" style="172" hidden="1" customWidth="1"/>
    <col min="9" max="16384" width="10" style="172"/>
  </cols>
  <sheetData>
    <row r="1" ht="20.25" spans="2:7">
      <c r="B1" s="174" t="s">
        <v>99</v>
      </c>
      <c r="C1" s="174"/>
      <c r="D1" s="174"/>
      <c r="E1" s="174"/>
      <c r="F1" s="174"/>
      <c r="G1" s="174"/>
    </row>
    <row r="2" s="169" customFormat="1" ht="18.75" customHeight="1" spans="1:7">
      <c r="A2" s="169" t="s">
        <v>100</v>
      </c>
      <c r="B2" s="175"/>
      <c r="C2" s="176"/>
      <c r="D2" s="176"/>
      <c r="E2" s="175"/>
      <c r="F2" s="175"/>
      <c r="G2" s="177" t="s">
        <v>2</v>
      </c>
    </row>
    <row r="3" s="170" customFormat="1" ht="33" customHeight="1" spans="1:8">
      <c r="A3" s="178" t="s">
        <v>101</v>
      </c>
      <c r="B3" s="178" t="s">
        <v>5</v>
      </c>
      <c r="C3" s="9" t="s">
        <v>102</v>
      </c>
      <c r="D3" s="29" t="s">
        <v>7</v>
      </c>
      <c r="E3" s="178" t="s">
        <v>8</v>
      </c>
      <c r="F3" s="179" t="s">
        <v>9</v>
      </c>
      <c r="G3" s="179" t="s">
        <v>10</v>
      </c>
      <c r="H3" s="180" t="s">
        <v>103</v>
      </c>
    </row>
    <row r="4" ht="18.95" customHeight="1" spans="1:8">
      <c r="A4" s="181" t="s">
        <v>104</v>
      </c>
      <c r="B4" s="182" t="s">
        <v>105</v>
      </c>
      <c r="C4" s="183">
        <v>3886</v>
      </c>
      <c r="D4" s="184">
        <v>3138</v>
      </c>
      <c r="E4" s="185">
        <v>3138</v>
      </c>
      <c r="F4" s="186">
        <f t="shared" ref="F4:F6" si="0">E4/C4</f>
        <v>0.807514153371076</v>
      </c>
      <c r="G4" s="187">
        <f>E4/H4</f>
        <v>0.807514153371076</v>
      </c>
      <c r="H4" s="172">
        <v>3886</v>
      </c>
    </row>
    <row r="5" ht="18.95" customHeight="1" spans="1:8">
      <c r="A5" s="188"/>
      <c r="B5" s="189" t="s">
        <v>106</v>
      </c>
      <c r="C5" s="190">
        <v>2777</v>
      </c>
      <c r="D5" s="191">
        <v>2029</v>
      </c>
      <c r="E5" s="192">
        <v>2029</v>
      </c>
      <c r="F5" s="193">
        <f t="shared" si="0"/>
        <v>0.730644580482535</v>
      </c>
      <c r="G5" s="194">
        <f t="shared" ref="G5:G49" si="1">E5/H5</f>
        <v>1</v>
      </c>
      <c r="H5" s="172">
        <v>2029</v>
      </c>
    </row>
    <row r="6" ht="18.95" customHeight="1" spans="1:8">
      <c r="A6" s="188"/>
      <c r="B6" s="189" t="s">
        <v>107</v>
      </c>
      <c r="C6" s="195">
        <v>1109</v>
      </c>
      <c r="D6" s="191">
        <v>1109</v>
      </c>
      <c r="E6" s="192">
        <v>1109</v>
      </c>
      <c r="F6" s="193">
        <f t="shared" si="0"/>
        <v>1</v>
      </c>
      <c r="G6" s="194">
        <f t="shared" si="1"/>
        <v>1</v>
      </c>
      <c r="H6" s="172">
        <v>1109</v>
      </c>
    </row>
    <row r="7" ht="18.95" customHeight="1" spans="1:8">
      <c r="A7" s="188"/>
      <c r="B7" s="196" t="s">
        <v>108</v>
      </c>
      <c r="C7" s="197"/>
      <c r="D7" s="198"/>
      <c r="E7" s="190">
        <v>0</v>
      </c>
      <c r="F7" s="199"/>
      <c r="G7" s="200"/>
      <c r="H7" s="172">
        <v>0</v>
      </c>
    </row>
    <row r="8" ht="18.95" customHeight="1" spans="1:8">
      <c r="A8" s="188"/>
      <c r="B8" s="196" t="s">
        <v>109</v>
      </c>
      <c r="C8" s="195"/>
      <c r="D8" s="201"/>
      <c r="E8" s="190">
        <v>0</v>
      </c>
      <c r="F8" s="199"/>
      <c r="G8" s="200"/>
      <c r="H8" s="172">
        <v>748</v>
      </c>
    </row>
    <row r="9" s="170" customFormat="1" ht="18.95" customHeight="1" spans="1:8">
      <c r="A9" s="181" t="s">
        <v>110</v>
      </c>
      <c r="B9" s="202" t="s">
        <v>111</v>
      </c>
      <c r="C9" s="203">
        <f>C10+C29</f>
        <v>213782</v>
      </c>
      <c r="D9" s="203">
        <f>D10+D29</f>
        <v>216804</v>
      </c>
      <c r="E9" s="203">
        <f>E10+E29</f>
        <v>219462</v>
      </c>
      <c r="F9" s="186">
        <f t="shared" ref="F9:F15" si="2">E9/C9</f>
        <v>1.02656912181568</v>
      </c>
      <c r="G9" s="187">
        <f>E9/H9</f>
        <v>0.977654825862668</v>
      </c>
      <c r="H9" s="170">
        <v>224478</v>
      </c>
    </row>
    <row r="10" s="171" customFormat="1" ht="18.95" customHeight="1" spans="1:8">
      <c r="A10" s="204"/>
      <c r="B10" s="205" t="s">
        <v>112</v>
      </c>
      <c r="C10" s="206">
        <f>SUM(C11:C28)</f>
        <v>118262</v>
      </c>
      <c r="D10" s="206">
        <v>93195</v>
      </c>
      <c r="E10" s="206">
        <f>SUM(E11:E28)</f>
        <v>94265</v>
      </c>
      <c r="F10" s="207">
        <f t="shared" si="2"/>
        <v>0.797086130794338</v>
      </c>
      <c r="G10" s="208">
        <f t="shared" si="1"/>
        <v>0.799614888707926</v>
      </c>
      <c r="H10" s="171">
        <v>117888</v>
      </c>
    </row>
    <row r="11" ht="18.95" customHeight="1" spans="1:8">
      <c r="A11" s="188"/>
      <c r="B11" s="196" t="s">
        <v>113</v>
      </c>
      <c r="C11" s="195">
        <v>2846</v>
      </c>
      <c r="D11" s="201">
        <v>2846</v>
      </c>
      <c r="E11" s="209">
        <v>2846</v>
      </c>
      <c r="F11" s="193">
        <f t="shared" si="2"/>
        <v>1</v>
      </c>
      <c r="G11" s="194">
        <f t="shared" si="1"/>
        <v>1</v>
      </c>
      <c r="H11" s="210">
        <v>2846</v>
      </c>
    </row>
    <row r="12" ht="18.95" customHeight="1" spans="1:8">
      <c r="A12" s="188"/>
      <c r="B12" s="196" t="s">
        <v>114</v>
      </c>
      <c r="C12" s="195">
        <v>31890</v>
      </c>
      <c r="D12" s="201">
        <v>33902</v>
      </c>
      <c r="E12" s="209">
        <v>33902</v>
      </c>
      <c r="F12" s="193">
        <f t="shared" si="2"/>
        <v>1.06309187833177</v>
      </c>
      <c r="G12" s="194">
        <f t="shared" si="1"/>
        <v>1.06126154327751</v>
      </c>
      <c r="H12" s="210">
        <v>31945</v>
      </c>
    </row>
    <row r="13" ht="18.95" customHeight="1" spans="1:8">
      <c r="A13" s="188"/>
      <c r="B13" s="196" t="s">
        <v>115</v>
      </c>
      <c r="C13" s="195">
        <v>8000</v>
      </c>
      <c r="D13" s="201">
        <v>5877</v>
      </c>
      <c r="E13" s="209">
        <v>6157</v>
      </c>
      <c r="F13" s="193">
        <f t="shared" si="2"/>
        <v>0.769625</v>
      </c>
      <c r="G13" s="194">
        <f t="shared" si="1"/>
        <v>0.785732516590097</v>
      </c>
      <c r="H13" s="210">
        <v>7836</v>
      </c>
    </row>
    <row r="14" ht="18.95" customHeight="1" spans="1:8">
      <c r="A14" s="188"/>
      <c r="B14" s="196" t="s">
        <v>116</v>
      </c>
      <c r="C14" s="195">
        <v>3291</v>
      </c>
      <c r="D14" s="201">
        <v>4886</v>
      </c>
      <c r="E14" s="209">
        <v>4886</v>
      </c>
      <c r="F14" s="193">
        <f t="shared" si="2"/>
        <v>1.48465512002431</v>
      </c>
      <c r="G14" s="194">
        <f t="shared" si="1"/>
        <v>1.48465512002431</v>
      </c>
      <c r="H14" s="210">
        <v>3291</v>
      </c>
    </row>
    <row r="15" ht="18.95" customHeight="1" spans="1:8">
      <c r="A15" s="188"/>
      <c r="B15" s="196" t="s">
        <v>117</v>
      </c>
      <c r="C15" s="195">
        <v>3932</v>
      </c>
      <c r="D15" s="201">
        <v>3884</v>
      </c>
      <c r="E15" s="209">
        <v>4355</v>
      </c>
      <c r="F15" s="193">
        <f t="shared" si="2"/>
        <v>1.10757884028484</v>
      </c>
      <c r="G15" s="194">
        <f t="shared" si="1"/>
        <v>1.00299401197605</v>
      </c>
      <c r="H15" s="210">
        <v>4342</v>
      </c>
    </row>
    <row r="16" ht="18.95" customHeight="1" spans="1:8">
      <c r="A16" s="188"/>
      <c r="B16" s="211" t="s">
        <v>118</v>
      </c>
      <c r="C16" s="195"/>
      <c r="D16" s="201"/>
      <c r="E16" s="212">
        <v>0</v>
      </c>
      <c r="F16" s="199"/>
      <c r="G16" s="200"/>
      <c r="H16" s="210">
        <v>0</v>
      </c>
    </row>
    <row r="17" ht="18.95" customHeight="1" spans="1:8">
      <c r="A17" s="188"/>
      <c r="B17" s="196" t="s">
        <v>119</v>
      </c>
      <c r="C17" s="195"/>
      <c r="D17" s="201"/>
      <c r="E17" s="209">
        <v>0</v>
      </c>
      <c r="F17" s="199"/>
      <c r="G17" s="200"/>
      <c r="H17" s="210">
        <v>0</v>
      </c>
    </row>
    <row r="18" ht="18.95" customHeight="1" spans="1:8">
      <c r="A18" s="188"/>
      <c r="B18" s="196" t="s">
        <v>120</v>
      </c>
      <c r="C18" s="195">
        <v>702</v>
      </c>
      <c r="D18" s="201">
        <v>702</v>
      </c>
      <c r="E18" s="209">
        <v>702</v>
      </c>
      <c r="F18" s="193">
        <f t="shared" ref="F18:F24" si="3">E18/C18</f>
        <v>1</v>
      </c>
      <c r="G18" s="194">
        <f t="shared" si="1"/>
        <v>1</v>
      </c>
      <c r="H18" s="210">
        <v>702</v>
      </c>
    </row>
    <row r="19" ht="18.95" customHeight="1" spans="1:8">
      <c r="A19" s="188"/>
      <c r="B19" s="196" t="s">
        <v>121</v>
      </c>
      <c r="C19" s="195"/>
      <c r="D19" s="201"/>
      <c r="E19" s="209">
        <v>0</v>
      </c>
      <c r="F19" s="199"/>
      <c r="G19" s="200"/>
      <c r="H19" s="210">
        <v>0</v>
      </c>
    </row>
    <row r="20" ht="18.95" customHeight="1" spans="1:8">
      <c r="A20" s="188"/>
      <c r="B20" s="196" t="s">
        <v>122</v>
      </c>
      <c r="C20" s="195">
        <v>1199</v>
      </c>
      <c r="D20" s="201">
        <v>980</v>
      </c>
      <c r="E20" s="209">
        <v>1006</v>
      </c>
      <c r="F20" s="193">
        <f t="shared" si="3"/>
        <v>0.839032527105922</v>
      </c>
      <c r="G20" s="194">
        <f t="shared" si="1"/>
        <v>0.839032527105922</v>
      </c>
      <c r="H20" s="210">
        <v>1199</v>
      </c>
    </row>
    <row r="21" ht="18.95" customHeight="1" spans="1:8">
      <c r="A21" s="188"/>
      <c r="B21" s="196" t="s">
        <v>123</v>
      </c>
      <c r="C21" s="195">
        <v>17000</v>
      </c>
      <c r="D21" s="201">
        <v>16252</v>
      </c>
      <c r="E21" s="209">
        <v>16252</v>
      </c>
      <c r="F21" s="193">
        <f t="shared" si="3"/>
        <v>0.956</v>
      </c>
      <c r="G21" s="194">
        <f t="shared" si="1"/>
        <v>0.987363304981774</v>
      </c>
      <c r="H21" s="210">
        <v>16460</v>
      </c>
    </row>
    <row r="22" ht="18.95" customHeight="1" spans="1:8">
      <c r="A22" s="188"/>
      <c r="B22" s="196" t="s">
        <v>124</v>
      </c>
      <c r="C22" s="195">
        <v>17147</v>
      </c>
      <c r="D22" s="201">
        <v>6913</v>
      </c>
      <c r="E22" s="209">
        <v>7123</v>
      </c>
      <c r="F22" s="193">
        <f t="shared" si="3"/>
        <v>0.415407943080422</v>
      </c>
      <c r="G22" s="194">
        <f t="shared" si="1"/>
        <v>0.42055854047352</v>
      </c>
      <c r="H22" s="210">
        <v>16937</v>
      </c>
    </row>
    <row r="23" ht="18.95" customHeight="1" spans="1:8">
      <c r="A23" s="188"/>
      <c r="B23" s="196" t="s">
        <v>125</v>
      </c>
      <c r="C23" s="195">
        <v>17000</v>
      </c>
      <c r="D23" s="201">
        <v>415</v>
      </c>
      <c r="E23" s="209">
        <v>416</v>
      </c>
      <c r="F23" s="193">
        <f t="shared" si="3"/>
        <v>0.0244705882352941</v>
      </c>
      <c r="G23" s="194">
        <f t="shared" si="1"/>
        <v>0.0246285003848203</v>
      </c>
      <c r="H23" s="210">
        <v>16891</v>
      </c>
    </row>
    <row r="24" ht="18.95" customHeight="1" spans="1:8">
      <c r="A24" s="188"/>
      <c r="B24" s="196" t="s">
        <v>126</v>
      </c>
      <c r="C24" s="195">
        <v>2400</v>
      </c>
      <c r="D24" s="201">
        <v>1180</v>
      </c>
      <c r="E24" s="209">
        <v>1180</v>
      </c>
      <c r="F24" s="193">
        <f t="shared" si="3"/>
        <v>0.491666666666667</v>
      </c>
      <c r="G24" s="194">
        <f t="shared" si="1"/>
        <v>0.491666666666667</v>
      </c>
      <c r="H24" s="210">
        <v>2400</v>
      </c>
    </row>
    <row r="25" ht="18.95" customHeight="1" spans="1:8">
      <c r="A25" s="188"/>
      <c r="B25" s="213" t="s">
        <v>127</v>
      </c>
      <c r="C25" s="214"/>
      <c r="D25" s="215"/>
      <c r="E25" s="216">
        <v>1129</v>
      </c>
      <c r="F25" s="199"/>
      <c r="G25" s="200"/>
      <c r="H25" s="210">
        <v>0</v>
      </c>
    </row>
    <row r="26" ht="18.95" customHeight="1" spans="1:8">
      <c r="A26" s="188"/>
      <c r="B26" s="196" t="s">
        <v>128</v>
      </c>
      <c r="C26" s="195">
        <v>1808</v>
      </c>
      <c r="D26" s="201">
        <v>2302</v>
      </c>
      <c r="E26" s="209">
        <v>2302</v>
      </c>
      <c r="F26" s="193">
        <f t="shared" ref="F26:F29" si="4">E26/C26</f>
        <v>1.27323008849558</v>
      </c>
      <c r="G26" s="194">
        <f t="shared" si="1"/>
        <v>1.14584370333499</v>
      </c>
      <c r="H26" s="210">
        <v>2009</v>
      </c>
    </row>
    <row r="27" ht="18.95" customHeight="1" spans="1:8">
      <c r="A27" s="188"/>
      <c r="B27" s="217" t="s">
        <v>129</v>
      </c>
      <c r="C27" s="197">
        <v>0</v>
      </c>
      <c r="D27" s="198"/>
      <c r="E27" s="218">
        <v>10499</v>
      </c>
      <c r="F27" s="193"/>
      <c r="G27" s="194">
        <f t="shared" si="1"/>
        <v>0.966136008097911</v>
      </c>
      <c r="H27" s="210">
        <v>10867</v>
      </c>
    </row>
    <row r="28" ht="18.95" customHeight="1" spans="1:8">
      <c r="A28" s="188"/>
      <c r="B28" s="217" t="s">
        <v>130</v>
      </c>
      <c r="C28" s="197">
        <v>11047</v>
      </c>
      <c r="D28" s="198">
        <v>13056</v>
      </c>
      <c r="E28" s="218">
        <v>1510</v>
      </c>
      <c r="F28" s="193">
        <f t="shared" si="4"/>
        <v>0.136688693763013</v>
      </c>
      <c r="G28" s="194">
        <f t="shared" si="1"/>
        <v>9.2638036809816</v>
      </c>
      <c r="H28" s="210">
        <v>163</v>
      </c>
    </row>
    <row r="29" s="170" customFormat="1" ht="18.95" customHeight="1" spans="1:8">
      <c r="A29" s="219"/>
      <c r="B29" s="220" t="s">
        <v>131</v>
      </c>
      <c r="C29" s="221">
        <v>95520</v>
      </c>
      <c r="D29" s="222">
        <v>123609</v>
      </c>
      <c r="E29" s="223">
        <v>125197</v>
      </c>
      <c r="F29" s="186">
        <f t="shared" si="4"/>
        <v>1.31068886097152</v>
      </c>
      <c r="G29" s="187">
        <f t="shared" si="1"/>
        <v>1.17456609438034</v>
      </c>
      <c r="H29" s="170">
        <v>106590</v>
      </c>
    </row>
    <row r="30" ht="18.95" customHeight="1" spans="1:8">
      <c r="A30" s="188"/>
      <c r="B30" s="196" t="s">
        <v>132</v>
      </c>
      <c r="C30" s="195"/>
      <c r="D30" s="201"/>
      <c r="E30" s="209">
        <v>1222</v>
      </c>
      <c r="F30" s="193"/>
      <c r="G30" s="194">
        <f t="shared" si="1"/>
        <v>1.5448798988622</v>
      </c>
      <c r="H30" s="224">
        <v>791</v>
      </c>
    </row>
    <row r="31" ht="18.95" customHeight="1" spans="1:8">
      <c r="A31" s="225"/>
      <c r="B31" s="217" t="s">
        <v>133</v>
      </c>
      <c r="C31" s="197"/>
      <c r="D31" s="198"/>
      <c r="E31" s="218">
        <v>0</v>
      </c>
      <c r="F31" s="199"/>
      <c r="G31" s="200"/>
      <c r="H31" s="172">
        <v>0</v>
      </c>
    </row>
    <row r="32" ht="18.95" customHeight="1" spans="1:8">
      <c r="A32" s="188"/>
      <c r="B32" s="217" t="s">
        <v>134</v>
      </c>
      <c r="C32" s="197"/>
      <c r="D32" s="198"/>
      <c r="E32" s="218">
        <v>44</v>
      </c>
      <c r="F32" s="193"/>
      <c r="G32" s="194">
        <f t="shared" si="1"/>
        <v>0.293333333333333</v>
      </c>
      <c r="H32" s="224">
        <v>150</v>
      </c>
    </row>
    <row r="33" ht="18.95" customHeight="1" spans="1:8">
      <c r="A33" s="188"/>
      <c r="B33" s="217" t="s">
        <v>135</v>
      </c>
      <c r="C33" s="197"/>
      <c r="D33" s="198"/>
      <c r="E33" s="218">
        <v>777</v>
      </c>
      <c r="F33" s="193"/>
      <c r="G33" s="194">
        <f t="shared" si="1"/>
        <v>1.52652259332024</v>
      </c>
      <c r="H33" s="224">
        <v>509</v>
      </c>
    </row>
    <row r="34" ht="18.95" customHeight="1" spans="1:8">
      <c r="A34" s="188"/>
      <c r="B34" s="217" t="s">
        <v>136</v>
      </c>
      <c r="C34" s="197"/>
      <c r="D34" s="198"/>
      <c r="E34" s="218">
        <v>5823</v>
      </c>
      <c r="F34" s="193"/>
      <c r="G34" s="194">
        <f t="shared" si="1"/>
        <v>0.672712569316081</v>
      </c>
      <c r="H34" s="224">
        <v>8656</v>
      </c>
    </row>
    <row r="35" ht="18.95" customHeight="1" spans="1:8">
      <c r="A35" s="188"/>
      <c r="B35" s="217" t="s">
        <v>137</v>
      </c>
      <c r="C35" s="197"/>
      <c r="D35" s="198"/>
      <c r="E35" s="218">
        <v>223</v>
      </c>
      <c r="F35" s="193"/>
      <c r="G35" s="194">
        <f t="shared" si="1"/>
        <v>0.512643678160919</v>
      </c>
      <c r="H35" s="224">
        <v>435</v>
      </c>
    </row>
    <row r="36" ht="18.95" customHeight="1" spans="1:8">
      <c r="A36" s="188"/>
      <c r="B36" s="217" t="s">
        <v>138</v>
      </c>
      <c r="C36" s="197"/>
      <c r="D36" s="198"/>
      <c r="E36" s="218">
        <v>218</v>
      </c>
      <c r="F36" s="193"/>
      <c r="G36" s="194">
        <f t="shared" si="1"/>
        <v>0.311874105865522</v>
      </c>
      <c r="H36" s="224">
        <v>699</v>
      </c>
    </row>
    <row r="37" ht="18.95" customHeight="1" spans="1:8">
      <c r="A37" s="188"/>
      <c r="B37" s="217" t="s">
        <v>139</v>
      </c>
      <c r="C37" s="197"/>
      <c r="D37" s="198"/>
      <c r="E37" s="218">
        <v>14255</v>
      </c>
      <c r="F37" s="193"/>
      <c r="G37" s="194">
        <f t="shared" si="1"/>
        <v>2.76099167150881</v>
      </c>
      <c r="H37" s="224">
        <v>5163</v>
      </c>
    </row>
    <row r="38" ht="18.95" customHeight="1" spans="1:8">
      <c r="A38" s="188"/>
      <c r="B38" s="217" t="s">
        <v>140</v>
      </c>
      <c r="C38" s="197"/>
      <c r="D38" s="198"/>
      <c r="E38" s="218">
        <v>7416</v>
      </c>
      <c r="F38" s="193"/>
      <c r="G38" s="194">
        <f t="shared" si="1"/>
        <v>1.51007941356139</v>
      </c>
      <c r="H38" s="224">
        <v>4911</v>
      </c>
    </row>
    <row r="39" ht="18.95" customHeight="1" spans="1:8">
      <c r="A39" s="188"/>
      <c r="B39" s="217" t="s">
        <v>141</v>
      </c>
      <c r="C39" s="197"/>
      <c r="D39" s="198"/>
      <c r="E39" s="218">
        <v>11013</v>
      </c>
      <c r="F39" s="193"/>
      <c r="G39" s="194">
        <f t="shared" si="1"/>
        <v>0.793272347475329</v>
      </c>
      <c r="H39" s="224">
        <v>13883</v>
      </c>
    </row>
    <row r="40" ht="18.95" customHeight="1" spans="1:8">
      <c r="A40" s="188"/>
      <c r="B40" s="217" t="s">
        <v>142</v>
      </c>
      <c r="C40" s="197"/>
      <c r="D40" s="198"/>
      <c r="E40" s="218">
        <v>448</v>
      </c>
      <c r="F40" s="193"/>
      <c r="G40" s="194">
        <f t="shared" si="1"/>
        <v>5.09090909090909</v>
      </c>
      <c r="H40" s="224">
        <v>88</v>
      </c>
    </row>
    <row r="41" ht="18.95" customHeight="1" spans="1:8">
      <c r="A41" s="188"/>
      <c r="B41" s="217" t="s">
        <v>143</v>
      </c>
      <c r="C41" s="197"/>
      <c r="D41" s="198"/>
      <c r="E41" s="218">
        <v>34998</v>
      </c>
      <c r="F41" s="193"/>
      <c r="G41" s="194">
        <f t="shared" si="1"/>
        <v>1.1164704756436</v>
      </c>
      <c r="H41" s="224">
        <v>31347</v>
      </c>
    </row>
    <row r="42" ht="18.95" customHeight="1" spans="1:8">
      <c r="A42" s="188"/>
      <c r="B42" s="217" t="s">
        <v>144</v>
      </c>
      <c r="C42" s="197"/>
      <c r="D42" s="198"/>
      <c r="E42" s="218">
        <v>31620</v>
      </c>
      <c r="F42" s="193"/>
      <c r="G42" s="194">
        <f t="shared" si="1"/>
        <v>3.5588069780529</v>
      </c>
      <c r="H42" s="224">
        <v>8885</v>
      </c>
    </row>
    <row r="43" ht="18.95" customHeight="1" spans="1:8">
      <c r="A43" s="188"/>
      <c r="B43" s="217" t="s">
        <v>145</v>
      </c>
      <c r="C43" s="197"/>
      <c r="D43" s="198"/>
      <c r="E43" s="218">
        <v>1674</v>
      </c>
      <c r="F43" s="193"/>
      <c r="G43" s="194">
        <f t="shared" si="1"/>
        <v>1.36541598694943</v>
      </c>
      <c r="H43" s="224">
        <v>1226</v>
      </c>
    </row>
    <row r="44" ht="18.95" customHeight="1" spans="1:8">
      <c r="A44" s="188"/>
      <c r="B44" s="217" t="s">
        <v>146</v>
      </c>
      <c r="C44" s="197"/>
      <c r="D44" s="198"/>
      <c r="E44" s="218">
        <v>136</v>
      </c>
      <c r="F44" s="193"/>
      <c r="G44" s="194">
        <f t="shared" si="1"/>
        <v>0.0661157024793388</v>
      </c>
      <c r="H44" s="224">
        <v>2057</v>
      </c>
    </row>
    <row r="45" ht="18.95" customHeight="1" spans="1:8">
      <c r="A45" s="188"/>
      <c r="B45" s="217" t="s">
        <v>147</v>
      </c>
      <c r="C45" s="197"/>
      <c r="D45" s="198"/>
      <c r="E45" s="218">
        <v>0</v>
      </c>
      <c r="F45" s="199"/>
      <c r="G45" s="200"/>
      <c r="H45" s="172">
        <v>0</v>
      </c>
    </row>
    <row r="46" ht="18.95" customHeight="1" spans="1:8">
      <c r="A46" s="188"/>
      <c r="B46" s="217" t="s">
        <v>148</v>
      </c>
      <c r="C46" s="197"/>
      <c r="D46" s="198"/>
      <c r="E46" s="218">
        <v>592</v>
      </c>
      <c r="F46" s="193"/>
      <c r="G46" s="194">
        <f t="shared" si="1"/>
        <v>0.259535291538799</v>
      </c>
      <c r="H46" s="224">
        <v>2281</v>
      </c>
    </row>
    <row r="47" ht="18.95" customHeight="1" spans="1:8">
      <c r="A47" s="188"/>
      <c r="B47" s="217" t="s">
        <v>149</v>
      </c>
      <c r="C47" s="197"/>
      <c r="D47" s="198"/>
      <c r="E47" s="218">
        <v>14518</v>
      </c>
      <c r="F47" s="193"/>
      <c r="G47" s="194">
        <f t="shared" si="1"/>
        <v>0.58141770124149</v>
      </c>
      <c r="H47" s="224">
        <v>24970</v>
      </c>
    </row>
    <row r="48" ht="18.95" customHeight="1" spans="1:8">
      <c r="A48" s="188"/>
      <c r="B48" s="217" t="s">
        <v>150</v>
      </c>
      <c r="C48" s="197"/>
      <c r="D48" s="198"/>
      <c r="E48" s="218">
        <v>50</v>
      </c>
      <c r="F48" s="199"/>
      <c r="G48" s="200"/>
      <c r="H48" s="172">
        <v>199</v>
      </c>
    </row>
    <row r="49" ht="18.95" customHeight="1" spans="1:8">
      <c r="A49" s="188"/>
      <c r="B49" s="217" t="s">
        <v>151</v>
      </c>
      <c r="C49" s="197"/>
      <c r="D49" s="198"/>
      <c r="E49" s="218">
        <v>170</v>
      </c>
      <c r="F49" s="193"/>
      <c r="G49" s="194">
        <f t="shared" si="1"/>
        <v>0.5</v>
      </c>
      <c r="H49" s="224">
        <v>340</v>
      </c>
    </row>
    <row r="50" ht="18.95" hidden="1" customHeight="1" spans="1:8">
      <c r="A50" s="226"/>
      <c r="B50" s="227"/>
      <c r="C50" s="228"/>
      <c r="D50" s="229"/>
      <c r="E50" s="230"/>
      <c r="F50" s="231" t="e">
        <f t="shared" ref="F50:F52" si="5">E50/C50</f>
        <v>#DIV/0!</v>
      </c>
      <c r="G50" s="232"/>
      <c r="H50" s="172">
        <v>117888</v>
      </c>
    </row>
    <row r="51" ht="18.95" hidden="1" customHeight="1" spans="1:7">
      <c r="A51" s="226"/>
      <c r="B51" s="227"/>
      <c r="C51" s="228"/>
      <c r="D51" s="229"/>
      <c r="E51" s="230"/>
      <c r="F51" s="231" t="e">
        <f t="shared" si="5"/>
        <v>#DIV/0!</v>
      </c>
      <c r="G51" s="232"/>
    </row>
    <row r="52" ht="18.95" hidden="1" customHeight="1" spans="1:7">
      <c r="A52" s="226"/>
      <c r="B52" s="227"/>
      <c r="C52" s="228"/>
      <c r="D52" s="229"/>
      <c r="E52" s="230"/>
      <c r="F52" s="231" t="e">
        <f t="shared" si="5"/>
        <v>#DIV/0!</v>
      </c>
      <c r="G52" s="232"/>
    </row>
    <row r="53" ht="18.95" hidden="1" customHeight="1" spans="1:7">
      <c r="A53" s="226"/>
      <c r="B53" s="227"/>
      <c r="C53" s="228"/>
      <c r="D53" s="229"/>
      <c r="E53" s="230"/>
      <c r="F53" s="231"/>
      <c r="G53" s="232"/>
    </row>
    <row r="54" ht="18.95" hidden="1" customHeight="1" spans="1:7">
      <c r="A54" s="226"/>
      <c r="B54" s="227"/>
      <c r="C54" s="228"/>
      <c r="D54" s="229"/>
      <c r="E54" s="230"/>
      <c r="F54" s="231"/>
      <c r="G54" s="232"/>
    </row>
    <row r="55" ht="18.95" hidden="1" customHeight="1" spans="1:7">
      <c r="A55" s="226"/>
      <c r="B55" s="227"/>
      <c r="C55" s="228"/>
      <c r="D55" s="229"/>
      <c r="E55" s="230"/>
      <c r="F55" s="231"/>
      <c r="G55" s="232"/>
    </row>
    <row r="56" ht="18.95" hidden="1" customHeight="1" spans="1:7">
      <c r="A56" s="226"/>
      <c r="B56" s="227"/>
      <c r="C56" s="228"/>
      <c r="D56" s="229"/>
      <c r="E56" s="230"/>
      <c r="F56" s="231"/>
      <c r="G56" s="232"/>
    </row>
    <row r="57" ht="18.95" customHeight="1" spans="1:8">
      <c r="A57" s="233" t="s">
        <v>152</v>
      </c>
      <c r="B57" s="234" t="s">
        <v>153</v>
      </c>
      <c r="C57" s="235">
        <v>5000</v>
      </c>
      <c r="D57" s="236">
        <v>5990</v>
      </c>
      <c r="E57" s="237">
        <v>6064</v>
      </c>
      <c r="F57" s="238">
        <f>E57/C57</f>
        <v>1.2128</v>
      </c>
      <c r="G57" s="239">
        <f>E57/4411</f>
        <v>1.37474495579234</v>
      </c>
      <c r="H57" s="172">
        <v>0</v>
      </c>
    </row>
    <row r="58" ht="18.95" customHeight="1" spans="1:8">
      <c r="A58" s="233" t="s">
        <v>154</v>
      </c>
      <c r="B58" s="234" t="s">
        <v>155</v>
      </c>
      <c r="C58" s="240">
        <f>C4+C9</f>
        <v>217668</v>
      </c>
      <c r="D58" s="241">
        <f>D4+D9</f>
        <v>219942</v>
      </c>
      <c r="E58" s="242">
        <f>E4+E9</f>
        <v>222600</v>
      </c>
      <c r="F58" s="238">
        <f>E58/C58</f>
        <v>1.02265836043883</v>
      </c>
      <c r="G58" s="239">
        <f>E58/H58</f>
        <v>0.974759594331856</v>
      </c>
      <c r="H58" s="172">
        <v>228364</v>
      </c>
    </row>
    <row r="64" spans="9:9">
      <c r="I64" s="243"/>
    </row>
  </sheetData>
  <mergeCells count="1">
    <mergeCell ref="B1:G1"/>
  </mergeCells>
  <printOptions horizontalCentered="1"/>
  <pageMargins left="0.314583333333333" right="0.314583333333333" top="0.590277777777778" bottom="0.590277777777778" header="0.314583333333333" footer="0.314583333333333"/>
  <pageSetup paperSize="9" scale="90" orientation="landscape" useFirstPageNumber="1" verticalDpi="300"/>
  <headerFooter alignWithMargins="0">
    <oddFooter>&amp;C—&amp;P+15—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I543"/>
  <sheetViews>
    <sheetView showZeros="0" tabSelected="1" workbookViewId="0">
      <selection activeCell="B21" sqref="B21"/>
    </sheetView>
  </sheetViews>
  <sheetFormatPr defaultColWidth="10" defaultRowHeight="13.5"/>
  <cols>
    <col min="1" max="1" width="8.5" style="23" customWidth="1"/>
    <col min="2" max="2" width="67.625" style="136" customWidth="1"/>
    <col min="3" max="3" width="10.375" style="23" hidden="1" customWidth="1"/>
    <col min="4" max="4" width="13.875" style="137" customWidth="1"/>
    <col min="5" max="5" width="15" style="137" customWidth="1"/>
    <col min="6" max="6" width="14.5" style="137" customWidth="1"/>
    <col min="7" max="7" width="14.25" style="138" customWidth="1"/>
    <col min="8" max="8" width="10.625" style="138" customWidth="1"/>
    <col min="9" max="9" width="12.25" style="23" hidden="1" customWidth="1"/>
    <col min="10" max="16384" width="10" style="23"/>
  </cols>
  <sheetData>
    <row r="1" ht="44.25" customHeight="1" spans="1:8">
      <c r="A1" s="139" t="s">
        <v>156</v>
      </c>
      <c r="B1" s="139"/>
      <c r="C1" s="139"/>
      <c r="D1" s="139"/>
      <c r="E1" s="139"/>
      <c r="F1" s="139"/>
      <c r="G1" s="139"/>
      <c r="H1" s="139"/>
    </row>
    <row r="2" s="134" customFormat="1" ht="15.75" customHeight="1" spans="1:8">
      <c r="A2" s="140" t="s">
        <v>157</v>
      </c>
      <c r="B2" s="141"/>
      <c r="C2" s="140"/>
      <c r="D2" s="142"/>
      <c r="E2" s="142"/>
      <c r="F2" s="142"/>
      <c r="G2" s="143" t="s">
        <v>158</v>
      </c>
      <c r="H2" s="143"/>
    </row>
    <row r="3" ht="54" customHeight="1" spans="1:8">
      <c r="A3" s="144" t="s">
        <v>159</v>
      </c>
      <c r="B3" s="145" t="s">
        <v>160</v>
      </c>
      <c r="C3" s="30" t="s">
        <v>12</v>
      </c>
      <c r="D3" s="146" t="s">
        <v>6</v>
      </c>
      <c r="E3" s="147" t="s">
        <v>7</v>
      </c>
      <c r="F3" s="146" t="s">
        <v>8</v>
      </c>
      <c r="G3" s="104" t="s">
        <v>9</v>
      </c>
      <c r="H3" s="104" t="s">
        <v>10</v>
      </c>
    </row>
    <row r="4" s="22" customFormat="1" ht="24" customHeight="1" spans="1:9">
      <c r="A4" s="148"/>
      <c r="B4" s="149" t="s">
        <v>161</v>
      </c>
      <c r="C4" s="150">
        <v>294000</v>
      </c>
      <c r="D4" s="151">
        <f t="shared" ref="D4:F4" si="0">D5+D110+D117+D163+D190+D206+D228+D302+D347+D372+D385+D449+D465+D483+D494+D497+D519+D529+D537+D538+D542+D540</f>
        <v>300000</v>
      </c>
      <c r="E4" s="151">
        <f t="shared" si="0"/>
        <v>295000</v>
      </c>
      <c r="F4" s="151">
        <f t="shared" si="0"/>
        <v>297160</v>
      </c>
      <c r="G4" s="152">
        <f>F4/D4</f>
        <v>0.990533333333333</v>
      </c>
      <c r="H4" s="152">
        <f>F4/C4</f>
        <v>1.01074829931973</v>
      </c>
      <c r="I4" s="160">
        <f>D4+E4+F4+C4</f>
        <v>1186160</v>
      </c>
    </row>
    <row r="5" s="22" customFormat="1" ht="20.1" customHeight="1" spans="1:9">
      <c r="A5" s="153">
        <v>201</v>
      </c>
      <c r="B5" s="154" t="s">
        <v>162</v>
      </c>
      <c r="C5" s="150">
        <v>14047</v>
      </c>
      <c r="D5" s="151">
        <f>D6+D13+D18+D25+D29+D34+D39+D42+D47+D51+D55+D59+D65+D67+D71+D76+D80+D84+D88+D92+D96+D100+D104+D108</f>
        <v>16698</v>
      </c>
      <c r="E5" s="151">
        <f>E6+E13+E18+E25+E29+E34+E39+E42+E47+E51+E55+E59+E65+E67+E71+E76+E80+E84+E88+E92+E96+E100+E104+E108+E74</f>
        <v>18636</v>
      </c>
      <c r="F5" s="151">
        <v>20138</v>
      </c>
      <c r="G5" s="152">
        <f t="shared" ref="G5:G68" si="1">F5/D5</f>
        <v>1.20601269613127</v>
      </c>
      <c r="H5" s="152">
        <f t="shared" ref="H5:H14" si="2">F5/C5</f>
        <v>1.43361571865879</v>
      </c>
      <c r="I5" s="160">
        <f t="shared" ref="I5:I68" si="3">D5+E5+F5+C5</f>
        <v>69519</v>
      </c>
    </row>
    <row r="6" s="22" customFormat="1" ht="20.1" customHeight="1" spans="1:9">
      <c r="A6" s="153">
        <v>20101</v>
      </c>
      <c r="B6" s="154" t="s">
        <v>163</v>
      </c>
      <c r="C6" s="150">
        <v>905</v>
      </c>
      <c r="D6" s="151">
        <f>SUM(D7:D12)</f>
        <v>958</v>
      </c>
      <c r="E6" s="151">
        <f>SUM(E7:E12)</f>
        <v>962</v>
      </c>
      <c r="F6" s="151">
        <v>881</v>
      </c>
      <c r="G6" s="152">
        <f t="shared" si="1"/>
        <v>0.919624217118998</v>
      </c>
      <c r="H6" s="152">
        <f t="shared" si="2"/>
        <v>0.973480662983425</v>
      </c>
      <c r="I6" s="160">
        <f t="shared" si="3"/>
        <v>3706</v>
      </c>
    </row>
    <row r="7" ht="20.1" customHeight="1" spans="1:9">
      <c r="A7" s="155">
        <v>2010101</v>
      </c>
      <c r="B7" s="156" t="s">
        <v>164</v>
      </c>
      <c r="C7" s="157">
        <v>378</v>
      </c>
      <c r="D7" s="158">
        <v>448</v>
      </c>
      <c r="E7" s="158">
        <v>903</v>
      </c>
      <c r="F7" s="158">
        <v>542</v>
      </c>
      <c r="G7" s="159">
        <f t="shared" si="1"/>
        <v>1.20982142857143</v>
      </c>
      <c r="H7" s="159">
        <f t="shared" si="2"/>
        <v>1.43386243386243</v>
      </c>
      <c r="I7" s="160">
        <f t="shared" si="3"/>
        <v>2271</v>
      </c>
    </row>
    <row r="8" ht="20.1" customHeight="1" spans="1:9">
      <c r="A8" s="155">
        <v>2010102</v>
      </c>
      <c r="B8" s="156" t="s">
        <v>165</v>
      </c>
      <c r="C8" s="157">
        <v>155</v>
      </c>
      <c r="D8" s="158">
        <v>125</v>
      </c>
      <c r="E8" s="158">
        <v>39</v>
      </c>
      <c r="F8" s="158">
        <v>84</v>
      </c>
      <c r="G8" s="159">
        <f t="shared" si="1"/>
        <v>0.672</v>
      </c>
      <c r="H8" s="159">
        <f t="shared" si="2"/>
        <v>0.541935483870968</v>
      </c>
      <c r="I8" s="160">
        <f t="shared" si="3"/>
        <v>403</v>
      </c>
    </row>
    <row r="9" ht="20.1" customHeight="1" spans="1:9">
      <c r="A9" s="155">
        <v>2010104</v>
      </c>
      <c r="B9" s="156" t="s">
        <v>166</v>
      </c>
      <c r="C9" s="157">
        <v>90</v>
      </c>
      <c r="D9" s="158">
        <v>97</v>
      </c>
      <c r="E9" s="158">
        <v>0</v>
      </c>
      <c r="F9" s="158">
        <v>98</v>
      </c>
      <c r="G9" s="159">
        <f t="shared" si="1"/>
        <v>1.01030927835052</v>
      </c>
      <c r="H9" s="159">
        <f t="shared" si="2"/>
        <v>1.08888888888889</v>
      </c>
      <c r="I9" s="160">
        <f t="shared" si="3"/>
        <v>285</v>
      </c>
    </row>
    <row r="10" ht="20.1" customHeight="1" spans="1:9">
      <c r="A10" s="155">
        <v>2010107</v>
      </c>
      <c r="B10" s="156" t="s">
        <v>167</v>
      </c>
      <c r="C10" s="157">
        <v>14</v>
      </c>
      <c r="D10" s="158">
        <v>16</v>
      </c>
      <c r="E10" s="158">
        <v>0</v>
      </c>
      <c r="F10" s="158">
        <v>16</v>
      </c>
      <c r="G10" s="159">
        <f t="shared" si="1"/>
        <v>1</v>
      </c>
      <c r="H10" s="159">
        <f t="shared" si="2"/>
        <v>1.14285714285714</v>
      </c>
      <c r="I10" s="160">
        <f t="shared" si="3"/>
        <v>46</v>
      </c>
    </row>
    <row r="11" ht="20.1" customHeight="1" spans="1:9">
      <c r="A11" s="155">
        <v>2010108</v>
      </c>
      <c r="B11" s="156" t="s">
        <v>168</v>
      </c>
      <c r="C11" s="157">
        <v>119</v>
      </c>
      <c r="D11" s="158">
        <v>122</v>
      </c>
      <c r="E11" s="158">
        <v>0</v>
      </c>
      <c r="F11" s="158">
        <v>119</v>
      </c>
      <c r="G11" s="159">
        <f t="shared" si="1"/>
        <v>0.975409836065574</v>
      </c>
      <c r="H11" s="159">
        <f t="shared" si="2"/>
        <v>1</v>
      </c>
      <c r="I11" s="160">
        <f t="shared" si="3"/>
        <v>360</v>
      </c>
    </row>
    <row r="12" ht="20.1" customHeight="1" spans="1:9">
      <c r="A12" s="155">
        <v>2010199</v>
      </c>
      <c r="B12" s="156" t="s">
        <v>169</v>
      </c>
      <c r="C12" s="157"/>
      <c r="D12" s="158">
        <v>150</v>
      </c>
      <c r="E12" s="158">
        <v>20</v>
      </c>
      <c r="F12" s="158"/>
      <c r="G12" s="159">
        <f t="shared" si="1"/>
        <v>0</v>
      </c>
      <c r="H12" s="159"/>
      <c r="I12" s="160">
        <f t="shared" si="3"/>
        <v>170</v>
      </c>
    </row>
    <row r="13" s="22" customFormat="1" ht="20.1" customHeight="1" spans="1:9">
      <c r="A13" s="153">
        <v>20102</v>
      </c>
      <c r="B13" s="154" t="s">
        <v>170</v>
      </c>
      <c r="C13" s="150">
        <v>502</v>
      </c>
      <c r="D13" s="151">
        <f>SUM(D14:D17)</f>
        <v>581</v>
      </c>
      <c r="E13" s="151">
        <f>SUM(E14:E17)</f>
        <v>658</v>
      </c>
      <c r="F13" s="151">
        <v>620</v>
      </c>
      <c r="G13" s="152">
        <f t="shared" si="1"/>
        <v>1.0671256454389</v>
      </c>
      <c r="H13" s="152">
        <f t="shared" si="2"/>
        <v>1.23505976095618</v>
      </c>
      <c r="I13" s="160">
        <f t="shared" si="3"/>
        <v>2361</v>
      </c>
    </row>
    <row r="14" ht="20.1" customHeight="1" spans="1:9">
      <c r="A14" s="155">
        <v>2010201</v>
      </c>
      <c r="B14" s="156" t="s">
        <v>164</v>
      </c>
      <c r="C14" s="157">
        <v>303</v>
      </c>
      <c r="D14" s="158">
        <v>341</v>
      </c>
      <c r="E14" s="158">
        <v>468</v>
      </c>
      <c r="F14" s="158">
        <v>425</v>
      </c>
      <c r="G14" s="159">
        <f t="shared" si="1"/>
        <v>1.24633431085044</v>
      </c>
      <c r="H14" s="159">
        <f t="shared" si="2"/>
        <v>1.4026402640264</v>
      </c>
      <c r="I14" s="160">
        <f t="shared" si="3"/>
        <v>1537</v>
      </c>
    </row>
    <row r="15" ht="20.1" customHeight="1" spans="1:9">
      <c r="A15" s="155">
        <v>2010202</v>
      </c>
      <c r="B15" s="156" t="s">
        <v>165</v>
      </c>
      <c r="C15" s="157">
        <v>10</v>
      </c>
      <c r="D15" s="158">
        <v>0</v>
      </c>
      <c r="E15" s="158">
        <v>0</v>
      </c>
      <c r="F15" s="158">
        <v>0</v>
      </c>
      <c r="G15" s="159"/>
      <c r="H15" s="159"/>
      <c r="I15" s="160">
        <f t="shared" si="3"/>
        <v>10</v>
      </c>
    </row>
    <row r="16" ht="20.1" customHeight="1" spans="1:9">
      <c r="A16" s="155">
        <v>2010204</v>
      </c>
      <c r="B16" s="156" t="s">
        <v>171</v>
      </c>
      <c r="C16" s="157">
        <v>71</v>
      </c>
      <c r="D16" s="158">
        <v>72</v>
      </c>
      <c r="E16" s="158">
        <v>72</v>
      </c>
      <c r="F16" s="158">
        <v>72</v>
      </c>
      <c r="G16" s="159">
        <f t="shared" si="1"/>
        <v>1</v>
      </c>
      <c r="H16" s="159">
        <f t="shared" ref="H16:H45" si="4">F16/C16</f>
        <v>1.01408450704225</v>
      </c>
      <c r="I16" s="160">
        <f t="shared" si="3"/>
        <v>287</v>
      </c>
    </row>
    <row r="17" ht="20.1" customHeight="1" spans="1:9">
      <c r="A17" s="155">
        <v>2010299</v>
      </c>
      <c r="B17" s="156" t="s">
        <v>172</v>
      </c>
      <c r="C17" s="157">
        <v>118</v>
      </c>
      <c r="D17" s="158">
        <v>168</v>
      </c>
      <c r="E17" s="158">
        <v>118</v>
      </c>
      <c r="F17" s="158">
        <v>123</v>
      </c>
      <c r="G17" s="159">
        <f t="shared" si="1"/>
        <v>0.732142857142857</v>
      </c>
      <c r="H17" s="159">
        <f t="shared" si="4"/>
        <v>1.04237288135593</v>
      </c>
      <c r="I17" s="160">
        <f t="shared" si="3"/>
        <v>527</v>
      </c>
    </row>
    <row r="18" s="22" customFormat="1" ht="20.1" customHeight="1" spans="1:9">
      <c r="A18" s="153">
        <v>20103</v>
      </c>
      <c r="B18" s="154" t="s">
        <v>173</v>
      </c>
      <c r="C18" s="150">
        <v>4900</v>
      </c>
      <c r="D18" s="151">
        <f t="shared" ref="D18:F18" si="5">SUM(D19:D24)</f>
        <v>5835</v>
      </c>
      <c r="E18" s="151">
        <f t="shared" si="5"/>
        <v>6419</v>
      </c>
      <c r="F18" s="151">
        <f t="shared" si="5"/>
        <v>7530</v>
      </c>
      <c r="G18" s="152">
        <f t="shared" si="1"/>
        <v>1.29048843187661</v>
      </c>
      <c r="H18" s="152">
        <f t="shared" si="4"/>
        <v>1.53673469387755</v>
      </c>
      <c r="I18" s="160">
        <f t="shared" si="3"/>
        <v>24684</v>
      </c>
    </row>
    <row r="19" ht="20.1" customHeight="1" spans="1:9">
      <c r="A19" s="155">
        <v>2010301</v>
      </c>
      <c r="B19" s="156" t="s">
        <v>164</v>
      </c>
      <c r="C19" s="157">
        <v>4076</v>
      </c>
      <c r="D19" s="158">
        <v>4891</v>
      </c>
      <c r="E19" s="158">
        <v>6062</v>
      </c>
      <c r="F19" s="158">
        <v>6528</v>
      </c>
      <c r="G19" s="159">
        <f t="shared" si="1"/>
        <v>1.33469638110816</v>
      </c>
      <c r="H19" s="159">
        <f t="shared" si="4"/>
        <v>1.60157016683023</v>
      </c>
      <c r="I19" s="160">
        <f t="shared" si="3"/>
        <v>21557</v>
      </c>
    </row>
    <row r="20" ht="20.1" customHeight="1" spans="1:9">
      <c r="A20" s="155">
        <v>2010302</v>
      </c>
      <c r="B20" s="156" t="s">
        <v>165</v>
      </c>
      <c r="C20" s="157">
        <v>419</v>
      </c>
      <c r="D20" s="158">
        <v>384</v>
      </c>
      <c r="E20" s="158">
        <v>84</v>
      </c>
      <c r="F20" s="158">
        <v>354</v>
      </c>
      <c r="G20" s="159">
        <f t="shared" si="1"/>
        <v>0.921875</v>
      </c>
      <c r="H20" s="159">
        <f t="shared" si="4"/>
        <v>0.844868735083532</v>
      </c>
      <c r="I20" s="160">
        <f t="shared" si="3"/>
        <v>1241</v>
      </c>
    </row>
    <row r="21" ht="20.1" customHeight="1" spans="1:9">
      <c r="A21" s="155">
        <v>2010307</v>
      </c>
      <c r="B21" s="156" t="s">
        <v>174</v>
      </c>
      <c r="C21" s="157">
        <v>7</v>
      </c>
      <c r="D21" s="158">
        <v>35</v>
      </c>
      <c r="E21" s="158">
        <v>35</v>
      </c>
      <c r="F21" s="158">
        <v>35</v>
      </c>
      <c r="G21" s="159">
        <f t="shared" si="1"/>
        <v>1</v>
      </c>
      <c r="H21" s="159">
        <f t="shared" si="4"/>
        <v>5</v>
      </c>
      <c r="I21" s="160">
        <f t="shared" si="3"/>
        <v>112</v>
      </c>
    </row>
    <row r="22" ht="20.1" customHeight="1" spans="1:9">
      <c r="A22" s="155">
        <v>2010308</v>
      </c>
      <c r="B22" s="156" t="s">
        <v>175</v>
      </c>
      <c r="C22" s="157">
        <v>15</v>
      </c>
      <c r="D22" s="158">
        <v>17</v>
      </c>
      <c r="E22" s="158">
        <v>19</v>
      </c>
      <c r="F22" s="158">
        <v>19</v>
      </c>
      <c r="G22" s="159">
        <f t="shared" si="1"/>
        <v>1.11764705882353</v>
      </c>
      <c r="H22" s="159">
        <f t="shared" si="4"/>
        <v>1.26666666666667</v>
      </c>
      <c r="I22" s="160">
        <f t="shared" si="3"/>
        <v>70</v>
      </c>
    </row>
    <row r="23" ht="20.1" customHeight="1" spans="1:9">
      <c r="A23" s="155">
        <v>2010350</v>
      </c>
      <c r="B23" s="156" t="s">
        <v>176</v>
      </c>
      <c r="C23" s="157">
        <v>35</v>
      </c>
      <c r="D23" s="158">
        <v>133</v>
      </c>
      <c r="E23" s="158">
        <v>144</v>
      </c>
      <c r="F23" s="158">
        <v>60</v>
      </c>
      <c r="G23" s="159">
        <f t="shared" si="1"/>
        <v>0.451127819548872</v>
      </c>
      <c r="H23" s="159">
        <f t="shared" si="4"/>
        <v>1.71428571428571</v>
      </c>
      <c r="I23" s="160">
        <f t="shared" si="3"/>
        <v>372</v>
      </c>
    </row>
    <row r="24" ht="20.1" customHeight="1" spans="1:9">
      <c r="A24" s="155">
        <v>2010399</v>
      </c>
      <c r="B24" s="156" t="s">
        <v>177</v>
      </c>
      <c r="C24" s="157">
        <v>348</v>
      </c>
      <c r="D24" s="158">
        <v>375</v>
      </c>
      <c r="E24" s="158">
        <v>75</v>
      </c>
      <c r="F24" s="158">
        <v>534</v>
      </c>
      <c r="G24" s="159">
        <f t="shared" si="1"/>
        <v>1.424</v>
      </c>
      <c r="H24" s="159">
        <f t="shared" si="4"/>
        <v>1.53448275862069</v>
      </c>
      <c r="I24" s="160">
        <f t="shared" si="3"/>
        <v>1332</v>
      </c>
    </row>
    <row r="25" s="22" customFormat="1" ht="20.1" customHeight="1" spans="1:9">
      <c r="A25" s="153">
        <v>20104</v>
      </c>
      <c r="B25" s="154" t="s">
        <v>178</v>
      </c>
      <c r="C25" s="150">
        <v>305</v>
      </c>
      <c r="D25" s="151">
        <f>SUM(D26:D27)</f>
        <v>807</v>
      </c>
      <c r="E25" s="151">
        <f>SUM(E26:E27)</f>
        <v>873</v>
      </c>
      <c r="F25" s="151">
        <f>SUM(F26:F28)</f>
        <v>1153</v>
      </c>
      <c r="G25" s="152">
        <f t="shared" si="1"/>
        <v>1.42874845105328</v>
      </c>
      <c r="H25" s="152">
        <f t="shared" si="4"/>
        <v>3.78032786885246</v>
      </c>
      <c r="I25" s="160">
        <f t="shared" si="3"/>
        <v>3138</v>
      </c>
    </row>
    <row r="26" ht="20.1" customHeight="1" spans="1:9">
      <c r="A26" s="155">
        <v>2010401</v>
      </c>
      <c r="B26" s="156" t="s">
        <v>164</v>
      </c>
      <c r="C26" s="157">
        <v>275</v>
      </c>
      <c r="D26" s="158">
        <v>307</v>
      </c>
      <c r="E26" s="158">
        <v>373</v>
      </c>
      <c r="F26" s="158">
        <v>383</v>
      </c>
      <c r="G26" s="159">
        <f t="shared" si="1"/>
        <v>1.24755700325733</v>
      </c>
      <c r="H26" s="159">
        <f t="shared" si="4"/>
        <v>1.39272727272727</v>
      </c>
      <c r="I26" s="160">
        <f t="shared" si="3"/>
        <v>1338</v>
      </c>
    </row>
    <row r="27" ht="20.1" customHeight="1" spans="1:9">
      <c r="A27" s="155">
        <v>2010402</v>
      </c>
      <c r="B27" s="156" t="s">
        <v>165</v>
      </c>
      <c r="C27" s="157">
        <v>30</v>
      </c>
      <c r="D27" s="158">
        <v>500</v>
      </c>
      <c r="E27" s="158">
        <v>500</v>
      </c>
      <c r="F27" s="158">
        <v>710</v>
      </c>
      <c r="G27" s="159">
        <f t="shared" si="1"/>
        <v>1.42</v>
      </c>
      <c r="H27" s="159">
        <f t="shared" si="4"/>
        <v>23.6666666666667</v>
      </c>
      <c r="I27" s="160">
        <f t="shared" si="3"/>
        <v>1740</v>
      </c>
    </row>
    <row r="28" ht="20.1" customHeight="1" spans="1:9">
      <c r="A28" s="155">
        <v>2010409</v>
      </c>
      <c r="B28" s="156" t="s">
        <v>179</v>
      </c>
      <c r="C28" s="157"/>
      <c r="D28" s="158"/>
      <c r="E28" s="158"/>
      <c r="F28" s="158">
        <v>60</v>
      </c>
      <c r="G28" s="159"/>
      <c r="H28" s="159"/>
      <c r="I28" s="160">
        <f t="shared" si="3"/>
        <v>60</v>
      </c>
    </row>
    <row r="29" s="22" customFormat="1" ht="20.1" customHeight="1" spans="1:9">
      <c r="A29" s="153">
        <v>20105</v>
      </c>
      <c r="B29" s="154" t="s">
        <v>180</v>
      </c>
      <c r="C29" s="150">
        <v>299</v>
      </c>
      <c r="D29" s="151">
        <f t="shared" ref="D29:F29" si="6">SUM(D30:D33)</f>
        <v>342</v>
      </c>
      <c r="E29" s="151">
        <f t="shared" si="6"/>
        <v>389</v>
      </c>
      <c r="F29" s="151">
        <f t="shared" si="6"/>
        <v>406</v>
      </c>
      <c r="G29" s="152">
        <f t="shared" si="1"/>
        <v>1.18713450292398</v>
      </c>
      <c r="H29" s="152">
        <f t="shared" si="4"/>
        <v>1.35785953177258</v>
      </c>
      <c r="I29" s="160">
        <f t="shared" si="3"/>
        <v>1436</v>
      </c>
    </row>
    <row r="30" ht="20.1" customHeight="1" spans="1:9">
      <c r="A30" s="155">
        <v>2010501</v>
      </c>
      <c r="B30" s="156" t="s">
        <v>164</v>
      </c>
      <c r="C30" s="157">
        <v>195</v>
      </c>
      <c r="D30" s="158">
        <v>219</v>
      </c>
      <c r="E30" s="158">
        <v>266</v>
      </c>
      <c r="F30" s="158">
        <v>283</v>
      </c>
      <c r="G30" s="159">
        <f t="shared" si="1"/>
        <v>1.29223744292237</v>
      </c>
      <c r="H30" s="159">
        <f t="shared" si="4"/>
        <v>1.45128205128205</v>
      </c>
      <c r="I30" s="160">
        <f t="shared" si="3"/>
        <v>963</v>
      </c>
    </row>
    <row r="31" ht="20.1" customHeight="1" spans="1:9">
      <c r="A31" s="155">
        <v>2010502</v>
      </c>
      <c r="B31" s="156" t="s">
        <v>165</v>
      </c>
      <c r="C31" s="157">
        <v>34</v>
      </c>
      <c r="D31" s="158">
        <v>31</v>
      </c>
      <c r="E31" s="158">
        <v>31</v>
      </c>
      <c r="F31" s="158">
        <v>31</v>
      </c>
      <c r="G31" s="159">
        <f t="shared" si="1"/>
        <v>1</v>
      </c>
      <c r="H31" s="159">
        <f t="shared" si="4"/>
        <v>0.911764705882353</v>
      </c>
      <c r="I31" s="160">
        <f t="shared" si="3"/>
        <v>127</v>
      </c>
    </row>
    <row r="32" ht="20.1" customHeight="1" spans="1:9">
      <c r="A32" s="155">
        <v>2010505</v>
      </c>
      <c r="B32" s="156" t="s">
        <v>181</v>
      </c>
      <c r="C32" s="157">
        <v>40</v>
      </c>
      <c r="D32" s="158">
        <v>12</v>
      </c>
      <c r="E32" s="158">
        <v>12</v>
      </c>
      <c r="F32" s="158">
        <v>12</v>
      </c>
      <c r="G32" s="159">
        <f t="shared" si="1"/>
        <v>1</v>
      </c>
      <c r="H32" s="159">
        <f t="shared" si="4"/>
        <v>0.3</v>
      </c>
      <c r="I32" s="160">
        <f t="shared" si="3"/>
        <v>76</v>
      </c>
    </row>
    <row r="33" ht="20.1" customHeight="1" spans="1:9">
      <c r="A33" s="155">
        <v>2010507</v>
      </c>
      <c r="B33" s="156" t="s">
        <v>182</v>
      </c>
      <c r="C33" s="157">
        <v>30</v>
      </c>
      <c r="D33" s="158">
        <v>80</v>
      </c>
      <c r="E33" s="158">
        <v>80</v>
      </c>
      <c r="F33" s="158">
        <v>80</v>
      </c>
      <c r="G33" s="159">
        <f t="shared" si="1"/>
        <v>1</v>
      </c>
      <c r="H33" s="159">
        <f t="shared" si="4"/>
        <v>2.66666666666667</v>
      </c>
      <c r="I33" s="160">
        <f t="shared" si="3"/>
        <v>270</v>
      </c>
    </row>
    <row r="34" s="22" customFormat="1" ht="20.1" customHeight="1" spans="1:9">
      <c r="A34" s="153">
        <v>20106</v>
      </c>
      <c r="B34" s="154" t="s">
        <v>183</v>
      </c>
      <c r="C34" s="150">
        <v>926</v>
      </c>
      <c r="D34" s="151">
        <f t="shared" ref="D34:F34" si="7">SUM(D35:D38)</f>
        <v>1056</v>
      </c>
      <c r="E34" s="151">
        <f t="shared" si="7"/>
        <v>1248</v>
      </c>
      <c r="F34" s="151">
        <f t="shared" si="7"/>
        <v>1339</v>
      </c>
      <c r="G34" s="152">
        <f t="shared" si="1"/>
        <v>1.26799242424242</v>
      </c>
      <c r="H34" s="152">
        <f t="shared" si="4"/>
        <v>1.44600431965443</v>
      </c>
      <c r="I34" s="160">
        <f t="shared" si="3"/>
        <v>4569</v>
      </c>
    </row>
    <row r="35" ht="20.1" customHeight="1" spans="1:9">
      <c r="A35" s="155">
        <v>2010601</v>
      </c>
      <c r="B35" s="156" t="s">
        <v>164</v>
      </c>
      <c r="C35" s="157">
        <v>765</v>
      </c>
      <c r="D35" s="158">
        <v>848</v>
      </c>
      <c r="E35" s="158">
        <v>1049</v>
      </c>
      <c r="F35" s="158">
        <v>950</v>
      </c>
      <c r="G35" s="159">
        <f t="shared" si="1"/>
        <v>1.12028301886792</v>
      </c>
      <c r="H35" s="159">
        <f t="shared" si="4"/>
        <v>1.24183006535948</v>
      </c>
      <c r="I35" s="160">
        <f t="shared" si="3"/>
        <v>3612</v>
      </c>
    </row>
    <row r="36" ht="20.1" customHeight="1" spans="1:9">
      <c r="A36" s="155">
        <v>2010602</v>
      </c>
      <c r="B36" s="156" t="s">
        <v>165</v>
      </c>
      <c r="C36" s="157">
        <v>96</v>
      </c>
      <c r="D36" s="158">
        <v>0</v>
      </c>
      <c r="E36" s="158">
        <v>1</v>
      </c>
      <c r="F36" s="158">
        <v>201</v>
      </c>
      <c r="G36" s="159"/>
      <c r="H36" s="159">
        <f t="shared" si="4"/>
        <v>2.09375</v>
      </c>
      <c r="I36" s="160">
        <f t="shared" si="3"/>
        <v>298</v>
      </c>
    </row>
    <row r="37" ht="20.1" customHeight="1" spans="1:9">
      <c r="A37" s="155">
        <v>2010607</v>
      </c>
      <c r="B37" s="156" t="s">
        <v>184</v>
      </c>
      <c r="C37" s="157">
        <v>10</v>
      </c>
      <c r="D37" s="158">
        <v>20</v>
      </c>
      <c r="E37" s="158">
        <v>20</v>
      </c>
      <c r="F37" s="158">
        <v>20</v>
      </c>
      <c r="G37" s="159">
        <f t="shared" si="1"/>
        <v>1</v>
      </c>
      <c r="H37" s="159">
        <f t="shared" si="4"/>
        <v>2</v>
      </c>
      <c r="I37" s="160">
        <f t="shared" si="3"/>
        <v>70</v>
      </c>
    </row>
    <row r="38" ht="20.1" customHeight="1" spans="1:9">
      <c r="A38" s="155">
        <v>2010699</v>
      </c>
      <c r="B38" s="156" t="s">
        <v>185</v>
      </c>
      <c r="C38" s="157">
        <v>55</v>
      </c>
      <c r="D38" s="158">
        <v>188</v>
      </c>
      <c r="E38" s="158">
        <v>178</v>
      </c>
      <c r="F38" s="158">
        <v>168</v>
      </c>
      <c r="G38" s="159">
        <f t="shared" si="1"/>
        <v>0.893617021276596</v>
      </c>
      <c r="H38" s="159">
        <f t="shared" si="4"/>
        <v>3.05454545454545</v>
      </c>
      <c r="I38" s="160">
        <f t="shared" si="3"/>
        <v>589</v>
      </c>
    </row>
    <row r="39" s="22" customFormat="1" ht="20.1" customHeight="1" spans="1:9">
      <c r="A39" s="153">
        <v>20107</v>
      </c>
      <c r="B39" s="154" t="s">
        <v>186</v>
      </c>
      <c r="C39" s="150">
        <v>250</v>
      </c>
      <c r="D39" s="151">
        <f>D41</f>
        <v>350</v>
      </c>
      <c r="E39" s="151">
        <f>E41</f>
        <v>0</v>
      </c>
      <c r="F39" s="151">
        <f>SUM(F40:F41)</f>
        <v>475</v>
      </c>
      <c r="G39" s="152">
        <f t="shared" si="1"/>
        <v>1.35714285714286</v>
      </c>
      <c r="H39" s="152">
        <f t="shared" si="4"/>
        <v>1.9</v>
      </c>
      <c r="I39" s="160">
        <f t="shared" si="3"/>
        <v>1075</v>
      </c>
    </row>
    <row r="40" ht="20.1" customHeight="1" spans="1:9">
      <c r="A40" s="155">
        <v>2010701</v>
      </c>
      <c r="B40" s="156" t="s">
        <v>187</v>
      </c>
      <c r="C40" s="157"/>
      <c r="D40" s="158"/>
      <c r="E40" s="158"/>
      <c r="F40" s="158">
        <v>125</v>
      </c>
      <c r="G40" s="159"/>
      <c r="H40" s="159"/>
      <c r="I40" s="160">
        <f t="shared" si="3"/>
        <v>125</v>
      </c>
    </row>
    <row r="41" ht="20.1" customHeight="1" spans="1:9">
      <c r="A41" s="155">
        <v>2010799</v>
      </c>
      <c r="B41" s="156" t="s">
        <v>188</v>
      </c>
      <c r="C41" s="157">
        <v>250</v>
      </c>
      <c r="D41" s="158">
        <v>350</v>
      </c>
      <c r="E41" s="158">
        <v>0</v>
      </c>
      <c r="F41" s="158">
        <v>350</v>
      </c>
      <c r="G41" s="159">
        <f t="shared" si="1"/>
        <v>1</v>
      </c>
      <c r="H41" s="159">
        <f t="shared" si="4"/>
        <v>1.4</v>
      </c>
      <c r="I41" s="160">
        <f t="shared" si="3"/>
        <v>950</v>
      </c>
    </row>
    <row r="42" s="22" customFormat="1" ht="20.1" customHeight="1" spans="1:9">
      <c r="A42" s="153">
        <v>20108</v>
      </c>
      <c r="B42" s="154" t="s">
        <v>189</v>
      </c>
      <c r="C42" s="150">
        <v>292</v>
      </c>
      <c r="D42" s="151">
        <f t="shared" ref="D42:F42" si="8">SUM(D43:D46)</f>
        <v>40</v>
      </c>
      <c r="E42" s="151">
        <f t="shared" si="8"/>
        <v>55</v>
      </c>
      <c r="F42" s="151">
        <f t="shared" si="8"/>
        <v>70</v>
      </c>
      <c r="G42" s="152">
        <f t="shared" si="1"/>
        <v>1.75</v>
      </c>
      <c r="H42" s="152">
        <f t="shared" si="4"/>
        <v>0.23972602739726</v>
      </c>
      <c r="I42" s="160">
        <f t="shared" si="3"/>
        <v>457</v>
      </c>
    </row>
    <row r="43" ht="20.1" customHeight="1" spans="1:9">
      <c r="A43" s="155">
        <v>2010801</v>
      </c>
      <c r="B43" s="156" t="s">
        <v>164</v>
      </c>
      <c r="C43" s="157">
        <v>182</v>
      </c>
      <c r="D43" s="158">
        <v>0</v>
      </c>
      <c r="E43" s="158">
        <v>15</v>
      </c>
      <c r="F43" s="158">
        <v>30</v>
      </c>
      <c r="G43" s="159"/>
      <c r="H43" s="159">
        <f t="shared" si="4"/>
        <v>0.164835164835165</v>
      </c>
      <c r="I43" s="160">
        <f t="shared" si="3"/>
        <v>227</v>
      </c>
    </row>
    <row r="44" ht="20.1" customHeight="1" spans="1:9">
      <c r="A44" s="155">
        <v>2010802</v>
      </c>
      <c r="B44" s="156" t="s">
        <v>165</v>
      </c>
      <c r="C44" s="157"/>
      <c r="D44" s="158">
        <v>5</v>
      </c>
      <c r="E44" s="158">
        <v>5</v>
      </c>
      <c r="F44" s="158">
        <v>5</v>
      </c>
      <c r="G44" s="159">
        <f t="shared" si="1"/>
        <v>1</v>
      </c>
      <c r="H44" s="159"/>
      <c r="I44" s="160">
        <f t="shared" si="3"/>
        <v>15</v>
      </c>
    </row>
    <row r="45" ht="20.1" customHeight="1" spans="1:9">
      <c r="A45" s="155">
        <v>2010804</v>
      </c>
      <c r="B45" s="156" t="s">
        <v>190</v>
      </c>
      <c r="C45" s="157">
        <v>80</v>
      </c>
      <c r="D45" s="158">
        <v>30</v>
      </c>
      <c r="E45" s="158">
        <v>30</v>
      </c>
      <c r="F45" s="158">
        <v>30</v>
      </c>
      <c r="G45" s="159">
        <f t="shared" si="1"/>
        <v>1</v>
      </c>
      <c r="H45" s="159">
        <f t="shared" si="4"/>
        <v>0.375</v>
      </c>
      <c r="I45" s="160">
        <f t="shared" si="3"/>
        <v>170</v>
      </c>
    </row>
    <row r="46" ht="20.1" customHeight="1" spans="1:9">
      <c r="A46" s="155">
        <v>2010806</v>
      </c>
      <c r="B46" s="156" t="s">
        <v>184</v>
      </c>
      <c r="C46" s="157">
        <v>30</v>
      </c>
      <c r="D46" s="158">
        <v>5</v>
      </c>
      <c r="E46" s="158">
        <v>5</v>
      </c>
      <c r="F46" s="158">
        <v>5</v>
      </c>
      <c r="G46" s="159">
        <f t="shared" si="1"/>
        <v>1</v>
      </c>
      <c r="H46" s="159"/>
      <c r="I46" s="160">
        <f t="shared" si="3"/>
        <v>45</v>
      </c>
    </row>
    <row r="47" s="22" customFormat="1" ht="20.1" customHeight="1" spans="1:9">
      <c r="A47" s="153">
        <v>20110</v>
      </c>
      <c r="B47" s="154" t="s">
        <v>191</v>
      </c>
      <c r="C47" s="150">
        <v>64</v>
      </c>
      <c r="D47" s="151">
        <f t="shared" ref="D47:F47" si="9">SUM(D48:D50)</f>
        <v>99</v>
      </c>
      <c r="E47" s="151">
        <f t="shared" si="9"/>
        <v>110</v>
      </c>
      <c r="F47" s="151">
        <f t="shared" si="9"/>
        <v>107</v>
      </c>
      <c r="G47" s="152">
        <f t="shared" si="1"/>
        <v>1.08080808080808</v>
      </c>
      <c r="H47" s="152">
        <f t="shared" ref="H47:H65" si="10">F47/C47</f>
        <v>1.671875</v>
      </c>
      <c r="I47" s="160">
        <f t="shared" si="3"/>
        <v>380</v>
      </c>
    </row>
    <row r="48" ht="20.1" customHeight="1" spans="1:9">
      <c r="A48" s="155">
        <v>2011001</v>
      </c>
      <c r="B48" s="156" t="s">
        <v>164</v>
      </c>
      <c r="C48" s="157">
        <v>48</v>
      </c>
      <c r="D48" s="158">
        <v>71</v>
      </c>
      <c r="E48" s="158">
        <v>87</v>
      </c>
      <c r="F48" s="158">
        <v>87</v>
      </c>
      <c r="G48" s="159">
        <f t="shared" si="1"/>
        <v>1.22535211267606</v>
      </c>
      <c r="H48" s="159">
        <f t="shared" si="10"/>
        <v>1.8125</v>
      </c>
      <c r="I48" s="160">
        <f t="shared" si="3"/>
        <v>293</v>
      </c>
    </row>
    <row r="49" ht="20.1" customHeight="1" spans="1:9">
      <c r="A49" s="155">
        <v>2011002</v>
      </c>
      <c r="B49" s="156" t="s">
        <v>165</v>
      </c>
      <c r="C49" s="157">
        <v>12</v>
      </c>
      <c r="D49" s="158">
        <v>20</v>
      </c>
      <c r="E49" s="158">
        <v>20</v>
      </c>
      <c r="F49" s="158">
        <v>20</v>
      </c>
      <c r="G49" s="159">
        <f t="shared" si="1"/>
        <v>1</v>
      </c>
      <c r="H49" s="159">
        <f t="shared" si="10"/>
        <v>1.66666666666667</v>
      </c>
      <c r="I49" s="160">
        <f t="shared" si="3"/>
        <v>72</v>
      </c>
    </row>
    <row r="50" ht="20.1" customHeight="1" spans="1:9">
      <c r="A50" s="155">
        <v>2011099</v>
      </c>
      <c r="B50" s="156" t="s">
        <v>192</v>
      </c>
      <c r="C50" s="157">
        <v>4</v>
      </c>
      <c r="D50" s="158">
        <v>8</v>
      </c>
      <c r="E50" s="158">
        <v>3</v>
      </c>
      <c r="F50" s="158">
        <v>0</v>
      </c>
      <c r="G50" s="159">
        <f t="shared" si="1"/>
        <v>0</v>
      </c>
      <c r="H50" s="159">
        <f t="shared" si="10"/>
        <v>0</v>
      </c>
      <c r="I50" s="160">
        <f t="shared" si="3"/>
        <v>15</v>
      </c>
    </row>
    <row r="51" s="22" customFormat="1" ht="20.1" customHeight="1" spans="1:9">
      <c r="A51" s="153">
        <v>20111</v>
      </c>
      <c r="B51" s="154" t="s">
        <v>193</v>
      </c>
      <c r="C51" s="150">
        <v>674</v>
      </c>
      <c r="D51" s="151">
        <f>SUM(D52:D54)</f>
        <v>711</v>
      </c>
      <c r="E51" s="151">
        <v>803</v>
      </c>
      <c r="F51" s="151">
        <v>799</v>
      </c>
      <c r="G51" s="152">
        <f t="shared" si="1"/>
        <v>1.12376933895921</v>
      </c>
      <c r="H51" s="152">
        <f t="shared" si="10"/>
        <v>1.18545994065282</v>
      </c>
      <c r="I51" s="160">
        <f t="shared" si="3"/>
        <v>2987</v>
      </c>
    </row>
    <row r="52" ht="20.1" customHeight="1" spans="1:9">
      <c r="A52" s="155">
        <v>2011101</v>
      </c>
      <c r="B52" s="156" t="s">
        <v>164</v>
      </c>
      <c r="C52" s="157">
        <v>498</v>
      </c>
      <c r="D52" s="158">
        <v>571</v>
      </c>
      <c r="E52" s="158">
        <v>698</v>
      </c>
      <c r="F52" s="158">
        <v>709</v>
      </c>
      <c r="G52" s="159">
        <f t="shared" si="1"/>
        <v>1.24168126094571</v>
      </c>
      <c r="H52" s="159">
        <f t="shared" si="10"/>
        <v>1.42369477911647</v>
      </c>
      <c r="I52" s="160">
        <f t="shared" si="3"/>
        <v>2476</v>
      </c>
    </row>
    <row r="53" ht="20.1" customHeight="1" spans="1:9">
      <c r="A53" s="155">
        <v>2011102</v>
      </c>
      <c r="B53" s="156" t="s">
        <v>165</v>
      </c>
      <c r="C53" s="157">
        <v>101</v>
      </c>
      <c r="D53" s="158">
        <v>26</v>
      </c>
      <c r="E53" s="158">
        <v>26</v>
      </c>
      <c r="F53" s="158">
        <v>26</v>
      </c>
      <c r="G53" s="159">
        <f t="shared" si="1"/>
        <v>1</v>
      </c>
      <c r="H53" s="159">
        <f t="shared" si="10"/>
        <v>0.257425742574257</v>
      </c>
      <c r="I53" s="160">
        <f t="shared" si="3"/>
        <v>179</v>
      </c>
    </row>
    <row r="54" ht="20.1" customHeight="1" spans="1:9">
      <c r="A54" s="155">
        <v>2011199</v>
      </c>
      <c r="B54" s="156" t="s">
        <v>194</v>
      </c>
      <c r="C54" s="157">
        <v>75</v>
      </c>
      <c r="D54" s="158">
        <v>114</v>
      </c>
      <c r="E54" s="158">
        <v>79</v>
      </c>
      <c r="F54" s="158">
        <v>64</v>
      </c>
      <c r="G54" s="159">
        <f t="shared" si="1"/>
        <v>0.56140350877193</v>
      </c>
      <c r="H54" s="159">
        <f t="shared" si="10"/>
        <v>0.853333333333333</v>
      </c>
      <c r="I54" s="160">
        <f t="shared" si="3"/>
        <v>332</v>
      </c>
    </row>
    <row r="55" s="22" customFormat="1" ht="20.1" customHeight="1" spans="1:9">
      <c r="A55" s="153">
        <v>20113</v>
      </c>
      <c r="B55" s="154" t="s">
        <v>195</v>
      </c>
      <c r="C55" s="150">
        <v>396</v>
      </c>
      <c r="D55" s="151">
        <f>SUM(D56:D58)</f>
        <v>436</v>
      </c>
      <c r="E55" s="151">
        <v>525</v>
      </c>
      <c r="F55" s="151">
        <v>549</v>
      </c>
      <c r="G55" s="152">
        <f t="shared" si="1"/>
        <v>1.25917431192661</v>
      </c>
      <c r="H55" s="152">
        <f t="shared" si="10"/>
        <v>1.38636363636364</v>
      </c>
      <c r="I55" s="160">
        <f t="shared" si="3"/>
        <v>1906</v>
      </c>
    </row>
    <row r="56" ht="20.1" customHeight="1" spans="1:9">
      <c r="A56" s="155">
        <v>2011301</v>
      </c>
      <c r="B56" s="156" t="s">
        <v>164</v>
      </c>
      <c r="C56" s="157">
        <v>332</v>
      </c>
      <c r="D56" s="158">
        <v>380</v>
      </c>
      <c r="E56" s="158">
        <v>464</v>
      </c>
      <c r="F56" s="158">
        <v>488</v>
      </c>
      <c r="G56" s="159">
        <f t="shared" si="1"/>
        <v>1.28421052631579</v>
      </c>
      <c r="H56" s="159">
        <f t="shared" si="10"/>
        <v>1.46987951807229</v>
      </c>
      <c r="I56" s="160">
        <f t="shared" si="3"/>
        <v>1664</v>
      </c>
    </row>
    <row r="57" ht="20.1" customHeight="1" spans="1:9">
      <c r="A57" s="155">
        <v>2011302</v>
      </c>
      <c r="B57" s="156" t="s">
        <v>165</v>
      </c>
      <c r="C57" s="157">
        <v>14</v>
      </c>
      <c r="D57" s="158">
        <v>6</v>
      </c>
      <c r="E57" s="158">
        <v>6</v>
      </c>
      <c r="F57" s="158">
        <v>6</v>
      </c>
      <c r="G57" s="159">
        <f t="shared" si="1"/>
        <v>1</v>
      </c>
      <c r="H57" s="159">
        <f t="shared" si="10"/>
        <v>0.428571428571429</v>
      </c>
      <c r="I57" s="160">
        <f t="shared" si="3"/>
        <v>32</v>
      </c>
    </row>
    <row r="58" ht="20.1" customHeight="1" spans="1:9">
      <c r="A58" s="155">
        <v>2011308</v>
      </c>
      <c r="B58" s="156" t="s">
        <v>196</v>
      </c>
      <c r="C58" s="157">
        <v>40</v>
      </c>
      <c r="D58" s="158">
        <v>50</v>
      </c>
      <c r="E58" s="158">
        <v>55</v>
      </c>
      <c r="F58" s="158">
        <v>55</v>
      </c>
      <c r="G58" s="159">
        <f t="shared" si="1"/>
        <v>1.1</v>
      </c>
      <c r="H58" s="159">
        <f t="shared" si="10"/>
        <v>1.375</v>
      </c>
      <c r="I58" s="160">
        <f t="shared" si="3"/>
        <v>200</v>
      </c>
    </row>
    <row r="59" s="22" customFormat="1" ht="20.1" customHeight="1" spans="1:9">
      <c r="A59" s="153">
        <v>20115</v>
      </c>
      <c r="B59" s="154" t="s">
        <v>197</v>
      </c>
      <c r="C59" s="150">
        <v>451</v>
      </c>
      <c r="D59" s="151">
        <v>790</v>
      </c>
      <c r="E59" s="151">
        <v>845</v>
      </c>
      <c r="F59" s="151">
        <f>SUM(F60:F64)</f>
        <v>1020</v>
      </c>
      <c r="G59" s="152">
        <f t="shared" si="1"/>
        <v>1.29113924050633</v>
      </c>
      <c r="H59" s="152">
        <f t="shared" si="10"/>
        <v>2.26164079822616</v>
      </c>
      <c r="I59" s="160">
        <f t="shared" si="3"/>
        <v>3106</v>
      </c>
    </row>
    <row r="60" ht="20.1" customHeight="1" spans="1:9">
      <c r="A60" s="155">
        <v>2011501</v>
      </c>
      <c r="B60" s="156" t="s">
        <v>164</v>
      </c>
      <c r="C60" s="157">
        <v>416</v>
      </c>
      <c r="D60" s="158">
        <v>747</v>
      </c>
      <c r="E60" s="158">
        <v>807</v>
      </c>
      <c r="F60" s="158">
        <v>982</v>
      </c>
      <c r="G60" s="159">
        <f t="shared" si="1"/>
        <v>1.31459170013387</v>
      </c>
      <c r="H60" s="159">
        <f t="shared" si="10"/>
        <v>2.36057692307692</v>
      </c>
      <c r="I60" s="160">
        <f t="shared" si="3"/>
        <v>2952</v>
      </c>
    </row>
    <row r="61" ht="20.1" customHeight="1" spans="1:9">
      <c r="A61" s="155">
        <v>2011504</v>
      </c>
      <c r="B61" s="156" t="s">
        <v>198</v>
      </c>
      <c r="C61" s="157"/>
      <c r="D61" s="158">
        <v>5</v>
      </c>
      <c r="E61" s="158">
        <v>5</v>
      </c>
      <c r="F61" s="158">
        <v>5</v>
      </c>
      <c r="G61" s="159">
        <f t="shared" si="1"/>
        <v>1</v>
      </c>
      <c r="H61" s="159"/>
      <c r="I61" s="160">
        <f t="shared" si="3"/>
        <v>15</v>
      </c>
    </row>
    <row r="62" ht="20.1" customHeight="1" spans="1:9">
      <c r="A62" s="155">
        <v>2011505</v>
      </c>
      <c r="B62" s="156" t="s">
        <v>199</v>
      </c>
      <c r="C62" s="157">
        <v>25</v>
      </c>
      <c r="D62" s="158">
        <v>25</v>
      </c>
      <c r="E62" s="158">
        <v>25</v>
      </c>
      <c r="F62" s="158">
        <v>25</v>
      </c>
      <c r="G62" s="159">
        <f t="shared" si="1"/>
        <v>1</v>
      </c>
      <c r="H62" s="159">
        <f t="shared" si="10"/>
        <v>1</v>
      </c>
      <c r="I62" s="160">
        <f t="shared" si="3"/>
        <v>100</v>
      </c>
    </row>
    <row r="63" ht="20.1" customHeight="1" spans="1:9">
      <c r="A63" s="155">
        <v>2011506</v>
      </c>
      <c r="B63" s="156" t="s">
        <v>200</v>
      </c>
      <c r="C63" s="157"/>
      <c r="D63" s="158">
        <v>3</v>
      </c>
      <c r="E63" s="158">
        <v>3</v>
      </c>
      <c r="F63" s="158">
        <v>3</v>
      </c>
      <c r="G63" s="159">
        <f t="shared" si="1"/>
        <v>1</v>
      </c>
      <c r="H63" s="159"/>
      <c r="I63" s="160">
        <f t="shared" si="3"/>
        <v>9</v>
      </c>
    </row>
    <row r="64" ht="20.1" customHeight="1" spans="1:9">
      <c r="A64" s="155">
        <v>2011599</v>
      </c>
      <c r="B64" s="156" t="s">
        <v>201</v>
      </c>
      <c r="C64" s="157">
        <v>10</v>
      </c>
      <c r="D64" s="158">
        <v>10</v>
      </c>
      <c r="E64" s="158">
        <v>5</v>
      </c>
      <c r="F64" s="158">
        <v>5</v>
      </c>
      <c r="G64" s="159">
        <f t="shared" si="1"/>
        <v>0.5</v>
      </c>
      <c r="H64" s="159">
        <f t="shared" si="10"/>
        <v>0.5</v>
      </c>
      <c r="I64" s="160">
        <f t="shared" si="3"/>
        <v>30</v>
      </c>
    </row>
    <row r="65" s="22" customFormat="1" ht="20.1" customHeight="1" spans="1:9">
      <c r="A65" s="153">
        <v>20117</v>
      </c>
      <c r="B65" s="154" t="s">
        <v>202</v>
      </c>
      <c r="C65" s="150">
        <v>85</v>
      </c>
      <c r="D65" s="151">
        <v>20</v>
      </c>
      <c r="E65" s="151">
        <v>20</v>
      </c>
      <c r="F65" s="151">
        <v>13</v>
      </c>
      <c r="G65" s="152">
        <f t="shared" si="1"/>
        <v>0.65</v>
      </c>
      <c r="H65" s="152">
        <f t="shared" si="10"/>
        <v>0.152941176470588</v>
      </c>
      <c r="I65" s="160">
        <f t="shared" si="3"/>
        <v>138</v>
      </c>
    </row>
    <row r="66" ht="20.1" customHeight="1" spans="1:9">
      <c r="A66" s="155">
        <v>2011706</v>
      </c>
      <c r="B66" s="156" t="s">
        <v>203</v>
      </c>
      <c r="C66" s="157">
        <v>7</v>
      </c>
      <c r="D66" s="158">
        <v>20</v>
      </c>
      <c r="E66" s="158">
        <v>20</v>
      </c>
      <c r="F66" s="158">
        <v>13</v>
      </c>
      <c r="G66" s="159">
        <f t="shared" si="1"/>
        <v>0.65</v>
      </c>
      <c r="H66" s="159"/>
      <c r="I66" s="160">
        <f t="shared" si="3"/>
        <v>60</v>
      </c>
    </row>
    <row r="67" s="22" customFormat="1" ht="20.1" customHeight="1" spans="1:9">
      <c r="A67" s="153">
        <v>20123</v>
      </c>
      <c r="B67" s="154" t="s">
        <v>204</v>
      </c>
      <c r="C67" s="150">
        <v>91</v>
      </c>
      <c r="D67" s="151">
        <v>121</v>
      </c>
      <c r="E67" s="151">
        <v>139</v>
      </c>
      <c r="F67" s="151">
        <v>141</v>
      </c>
      <c r="G67" s="152">
        <f t="shared" si="1"/>
        <v>1.16528925619835</v>
      </c>
      <c r="H67" s="152">
        <f t="shared" ref="H67:H111" si="11">F67/C67</f>
        <v>1.54945054945055</v>
      </c>
      <c r="I67" s="160">
        <f t="shared" si="3"/>
        <v>492</v>
      </c>
    </row>
    <row r="68" ht="20.1" customHeight="1" spans="1:9">
      <c r="A68" s="155">
        <v>2012301</v>
      </c>
      <c r="B68" s="156" t="s">
        <v>164</v>
      </c>
      <c r="C68" s="157">
        <v>62</v>
      </c>
      <c r="D68" s="158">
        <v>73</v>
      </c>
      <c r="E68" s="158">
        <v>95</v>
      </c>
      <c r="F68" s="158">
        <v>97</v>
      </c>
      <c r="G68" s="159">
        <f t="shared" si="1"/>
        <v>1.32876712328767</v>
      </c>
      <c r="H68" s="159">
        <f t="shared" si="11"/>
        <v>1.56451612903226</v>
      </c>
      <c r="I68" s="160">
        <f t="shared" si="3"/>
        <v>327</v>
      </c>
    </row>
    <row r="69" ht="20.1" customHeight="1" spans="1:9">
      <c r="A69" s="155">
        <v>2012304</v>
      </c>
      <c r="B69" s="156" t="s">
        <v>205</v>
      </c>
      <c r="C69" s="157">
        <v>29</v>
      </c>
      <c r="D69" s="158">
        <v>46</v>
      </c>
      <c r="E69" s="158">
        <v>32</v>
      </c>
      <c r="F69" s="158">
        <v>32</v>
      </c>
      <c r="G69" s="159">
        <f t="shared" ref="G69:G132" si="12">F69/D69</f>
        <v>0.695652173913043</v>
      </c>
      <c r="H69" s="159">
        <f t="shared" si="11"/>
        <v>1.10344827586207</v>
      </c>
      <c r="I69" s="160">
        <f t="shared" ref="I69:I132" si="13">D69+E69+F69+C69</f>
        <v>139</v>
      </c>
    </row>
    <row r="70" ht="20.1" customHeight="1" spans="1:9">
      <c r="A70" s="155">
        <v>2012399</v>
      </c>
      <c r="B70" s="156" t="s">
        <v>206</v>
      </c>
      <c r="C70" s="157">
        <v>0</v>
      </c>
      <c r="D70" s="158">
        <v>2</v>
      </c>
      <c r="E70" s="158">
        <v>12</v>
      </c>
      <c r="F70" s="158">
        <v>12</v>
      </c>
      <c r="G70" s="159">
        <f t="shared" si="12"/>
        <v>6</v>
      </c>
      <c r="H70" s="159">
        <v>0</v>
      </c>
      <c r="I70" s="160">
        <f t="shared" si="13"/>
        <v>26</v>
      </c>
    </row>
    <row r="71" s="22" customFormat="1" ht="20.1" customHeight="1" spans="1:9">
      <c r="A71" s="153">
        <v>20124</v>
      </c>
      <c r="B71" s="154" t="s">
        <v>207</v>
      </c>
      <c r="C71" s="150">
        <v>4</v>
      </c>
      <c r="D71" s="151">
        <v>0</v>
      </c>
      <c r="E71" s="151">
        <v>0</v>
      </c>
      <c r="F71" s="151">
        <v>0</v>
      </c>
      <c r="G71" s="152"/>
      <c r="H71" s="152">
        <f t="shared" si="11"/>
        <v>0</v>
      </c>
      <c r="I71" s="160">
        <f t="shared" si="13"/>
        <v>4</v>
      </c>
    </row>
    <row r="72" ht="20.1" customHeight="1" spans="1:9">
      <c r="A72" s="155">
        <v>2012404</v>
      </c>
      <c r="B72" s="156" t="s">
        <v>208</v>
      </c>
      <c r="C72" s="157">
        <v>4</v>
      </c>
      <c r="D72" s="158">
        <v>0</v>
      </c>
      <c r="E72" s="158">
        <v>0</v>
      </c>
      <c r="F72" s="158">
        <v>0</v>
      </c>
      <c r="G72" s="159"/>
      <c r="H72" s="159">
        <f t="shared" si="11"/>
        <v>0</v>
      </c>
      <c r="I72" s="160">
        <f t="shared" si="13"/>
        <v>4</v>
      </c>
    </row>
    <row r="73" ht="20.1" hidden="1" customHeight="1" spans="1:9">
      <c r="A73" s="155">
        <v>2012499</v>
      </c>
      <c r="B73" s="156" t="s">
        <v>209</v>
      </c>
      <c r="C73" s="157">
        <v>0</v>
      </c>
      <c r="D73" s="158">
        <v>0</v>
      </c>
      <c r="E73" s="158">
        <v>0</v>
      </c>
      <c r="F73" s="158">
        <v>0</v>
      </c>
      <c r="G73" s="159" t="e">
        <f t="shared" si="12"/>
        <v>#DIV/0!</v>
      </c>
      <c r="H73" s="159">
        <v>0</v>
      </c>
      <c r="I73" s="160">
        <f t="shared" si="13"/>
        <v>0</v>
      </c>
    </row>
    <row r="74" s="22" customFormat="1" ht="20.1" customHeight="1" spans="1:9">
      <c r="A74" s="153">
        <v>20125</v>
      </c>
      <c r="B74" s="154" t="s">
        <v>210</v>
      </c>
      <c r="C74" s="161"/>
      <c r="D74" s="151"/>
      <c r="E74" s="151">
        <v>3</v>
      </c>
      <c r="F74" s="151">
        <v>3</v>
      </c>
      <c r="G74" s="159"/>
      <c r="H74" s="159"/>
      <c r="I74" s="160">
        <f t="shared" si="13"/>
        <v>6</v>
      </c>
    </row>
    <row r="75" s="135" customFormat="1" ht="20.1" customHeight="1" spans="1:9">
      <c r="A75" s="289" t="s">
        <v>211</v>
      </c>
      <c r="B75" s="156" t="s">
        <v>212</v>
      </c>
      <c r="C75" s="162"/>
      <c r="D75" s="158"/>
      <c r="E75" s="158">
        <v>3</v>
      </c>
      <c r="F75" s="158">
        <v>3</v>
      </c>
      <c r="G75" s="159"/>
      <c r="H75" s="159"/>
      <c r="I75" s="160">
        <f t="shared" si="13"/>
        <v>6</v>
      </c>
    </row>
    <row r="76" s="22" customFormat="1" ht="20.1" customHeight="1" spans="1:9">
      <c r="A76" s="153">
        <v>20126</v>
      </c>
      <c r="B76" s="154" t="s">
        <v>213</v>
      </c>
      <c r="C76" s="150">
        <v>143</v>
      </c>
      <c r="D76" s="151">
        <v>154</v>
      </c>
      <c r="E76" s="151">
        <v>170</v>
      </c>
      <c r="F76" s="151">
        <v>171</v>
      </c>
      <c r="G76" s="152">
        <f t="shared" si="12"/>
        <v>1.11038961038961</v>
      </c>
      <c r="H76" s="152">
        <f t="shared" si="11"/>
        <v>1.1958041958042</v>
      </c>
      <c r="I76" s="160">
        <f t="shared" si="13"/>
        <v>638</v>
      </c>
    </row>
    <row r="77" ht="20.1" customHeight="1" spans="1:9">
      <c r="A77" s="155">
        <v>2012601</v>
      </c>
      <c r="B77" s="156" t="s">
        <v>164</v>
      </c>
      <c r="C77" s="157">
        <v>90</v>
      </c>
      <c r="D77" s="158">
        <v>125</v>
      </c>
      <c r="E77" s="158">
        <v>151</v>
      </c>
      <c r="F77" s="158">
        <v>154</v>
      </c>
      <c r="G77" s="159">
        <f t="shared" si="12"/>
        <v>1.232</v>
      </c>
      <c r="H77" s="159">
        <f t="shared" si="11"/>
        <v>1.71111111111111</v>
      </c>
      <c r="I77" s="160">
        <f t="shared" si="13"/>
        <v>520</v>
      </c>
    </row>
    <row r="78" ht="20.1" customHeight="1" spans="1:9">
      <c r="A78" s="155">
        <v>2012602</v>
      </c>
      <c r="B78" s="156" t="s">
        <v>165</v>
      </c>
      <c r="C78" s="157">
        <v>10</v>
      </c>
      <c r="D78" s="158">
        <v>0</v>
      </c>
      <c r="E78" s="158">
        <v>0</v>
      </c>
      <c r="F78" s="158">
        <v>0</v>
      </c>
      <c r="G78" s="159"/>
      <c r="H78" s="159">
        <f t="shared" si="11"/>
        <v>0</v>
      </c>
      <c r="I78" s="160">
        <f t="shared" si="13"/>
        <v>10</v>
      </c>
    </row>
    <row r="79" ht="20.1" customHeight="1" spans="1:9">
      <c r="A79" s="155">
        <v>2012604</v>
      </c>
      <c r="B79" s="156" t="s">
        <v>214</v>
      </c>
      <c r="C79" s="157">
        <v>43</v>
      </c>
      <c r="D79" s="158">
        <v>29</v>
      </c>
      <c r="E79" s="158">
        <v>19</v>
      </c>
      <c r="F79" s="158">
        <v>17</v>
      </c>
      <c r="G79" s="159">
        <f t="shared" si="12"/>
        <v>0.586206896551724</v>
      </c>
      <c r="H79" s="159">
        <f t="shared" si="11"/>
        <v>0.395348837209302</v>
      </c>
      <c r="I79" s="160">
        <f t="shared" si="13"/>
        <v>108</v>
      </c>
    </row>
    <row r="80" s="22" customFormat="1" ht="20.1" customHeight="1" spans="1:9">
      <c r="A80" s="153">
        <v>20128</v>
      </c>
      <c r="B80" s="154" t="s">
        <v>215</v>
      </c>
      <c r="C80" s="150">
        <v>92</v>
      </c>
      <c r="D80" s="151">
        <v>131</v>
      </c>
      <c r="E80" s="151">
        <v>155</v>
      </c>
      <c r="F80" s="151">
        <v>151</v>
      </c>
      <c r="G80" s="152">
        <f t="shared" si="12"/>
        <v>1.15267175572519</v>
      </c>
      <c r="H80" s="152">
        <f t="shared" si="11"/>
        <v>1.64130434782609</v>
      </c>
      <c r="I80" s="160">
        <f t="shared" si="13"/>
        <v>529</v>
      </c>
    </row>
    <row r="81" ht="20.1" customHeight="1" spans="1:9">
      <c r="A81" s="155">
        <v>2012801</v>
      </c>
      <c r="B81" s="156" t="s">
        <v>164</v>
      </c>
      <c r="C81" s="157">
        <v>72</v>
      </c>
      <c r="D81" s="158">
        <v>81</v>
      </c>
      <c r="E81" s="158">
        <v>100</v>
      </c>
      <c r="F81" s="158">
        <v>103</v>
      </c>
      <c r="G81" s="159">
        <f t="shared" si="12"/>
        <v>1.27160493827161</v>
      </c>
      <c r="H81" s="159">
        <f t="shared" si="11"/>
        <v>1.43055555555556</v>
      </c>
      <c r="I81" s="160">
        <f t="shared" si="13"/>
        <v>356</v>
      </c>
    </row>
    <row r="82" ht="20.1" customHeight="1" spans="1:9">
      <c r="A82" s="155">
        <v>2012802</v>
      </c>
      <c r="B82" s="156" t="s">
        <v>165</v>
      </c>
      <c r="C82" s="157">
        <v>1</v>
      </c>
      <c r="D82" s="158">
        <v>5</v>
      </c>
      <c r="E82" s="158">
        <v>5</v>
      </c>
      <c r="F82" s="158">
        <v>5</v>
      </c>
      <c r="G82" s="159">
        <f t="shared" si="12"/>
        <v>1</v>
      </c>
      <c r="H82" s="159">
        <f t="shared" si="11"/>
        <v>5</v>
      </c>
      <c r="I82" s="160">
        <f t="shared" si="13"/>
        <v>16</v>
      </c>
    </row>
    <row r="83" ht="20.1" customHeight="1" spans="1:9">
      <c r="A83" s="155">
        <v>2012899</v>
      </c>
      <c r="B83" s="156" t="s">
        <v>216</v>
      </c>
      <c r="C83" s="157">
        <v>19</v>
      </c>
      <c r="D83" s="158">
        <v>45</v>
      </c>
      <c r="E83" s="158">
        <v>50</v>
      </c>
      <c r="F83" s="158">
        <v>43</v>
      </c>
      <c r="G83" s="159">
        <f t="shared" si="12"/>
        <v>0.955555555555556</v>
      </c>
      <c r="H83" s="159">
        <f t="shared" si="11"/>
        <v>2.26315789473684</v>
      </c>
      <c r="I83" s="160">
        <f t="shared" si="13"/>
        <v>157</v>
      </c>
    </row>
    <row r="84" s="22" customFormat="1" ht="20.1" customHeight="1" spans="1:9">
      <c r="A84" s="153">
        <v>20129</v>
      </c>
      <c r="B84" s="154" t="s">
        <v>217</v>
      </c>
      <c r="C84" s="150">
        <v>486</v>
      </c>
      <c r="D84" s="151">
        <v>569</v>
      </c>
      <c r="E84" s="151">
        <v>575</v>
      </c>
      <c r="F84" s="151">
        <v>600</v>
      </c>
      <c r="G84" s="152">
        <f t="shared" si="12"/>
        <v>1.05448154657293</v>
      </c>
      <c r="H84" s="152">
        <f t="shared" si="11"/>
        <v>1.23456790123457</v>
      </c>
      <c r="I84" s="160">
        <f t="shared" si="13"/>
        <v>2230</v>
      </c>
    </row>
    <row r="85" ht="20.1" customHeight="1" spans="1:9">
      <c r="A85" s="155">
        <v>2012901</v>
      </c>
      <c r="B85" s="156" t="s">
        <v>164</v>
      </c>
      <c r="C85" s="157">
        <v>216</v>
      </c>
      <c r="D85" s="158">
        <v>246</v>
      </c>
      <c r="E85" s="158">
        <v>300</v>
      </c>
      <c r="F85" s="158">
        <v>292</v>
      </c>
      <c r="G85" s="159">
        <f t="shared" si="12"/>
        <v>1.1869918699187</v>
      </c>
      <c r="H85" s="159">
        <f t="shared" si="11"/>
        <v>1.35185185185185</v>
      </c>
      <c r="I85" s="160">
        <f t="shared" si="13"/>
        <v>1054</v>
      </c>
    </row>
    <row r="86" ht="20.1" customHeight="1" spans="1:9">
      <c r="A86" s="155">
        <v>2012902</v>
      </c>
      <c r="B86" s="156" t="s">
        <v>165</v>
      </c>
      <c r="C86" s="157">
        <v>159</v>
      </c>
      <c r="D86" s="158">
        <v>170</v>
      </c>
      <c r="E86" s="158">
        <v>153</v>
      </c>
      <c r="F86" s="158">
        <v>165</v>
      </c>
      <c r="G86" s="159">
        <f t="shared" si="12"/>
        <v>0.970588235294118</v>
      </c>
      <c r="H86" s="159">
        <f t="shared" si="11"/>
        <v>1.0377358490566</v>
      </c>
      <c r="I86" s="160">
        <f t="shared" si="13"/>
        <v>647</v>
      </c>
    </row>
    <row r="87" ht="20.1" customHeight="1" spans="1:9">
      <c r="A87" s="155">
        <v>2012999</v>
      </c>
      <c r="B87" s="156" t="s">
        <v>218</v>
      </c>
      <c r="C87" s="157">
        <v>111</v>
      </c>
      <c r="D87" s="158">
        <v>153</v>
      </c>
      <c r="E87" s="158">
        <v>122</v>
      </c>
      <c r="F87" s="158">
        <v>143</v>
      </c>
      <c r="G87" s="159">
        <f t="shared" si="12"/>
        <v>0.934640522875817</v>
      </c>
      <c r="H87" s="159">
        <f t="shared" si="11"/>
        <v>1.28828828828829</v>
      </c>
      <c r="I87" s="160">
        <f t="shared" si="13"/>
        <v>529</v>
      </c>
    </row>
    <row r="88" s="22" customFormat="1" ht="20.1" customHeight="1" spans="1:9">
      <c r="A88" s="153">
        <v>20131</v>
      </c>
      <c r="B88" s="154" t="s">
        <v>219</v>
      </c>
      <c r="C88" s="150">
        <v>1402</v>
      </c>
      <c r="D88" s="151">
        <v>1461</v>
      </c>
      <c r="E88" s="151">
        <v>1686</v>
      </c>
      <c r="F88" s="151">
        <v>1619</v>
      </c>
      <c r="G88" s="152">
        <f t="shared" si="12"/>
        <v>1.10814510609172</v>
      </c>
      <c r="H88" s="152">
        <f t="shared" si="11"/>
        <v>1.15477888730385</v>
      </c>
      <c r="I88" s="160">
        <f t="shared" si="13"/>
        <v>6168</v>
      </c>
    </row>
    <row r="89" ht="20.1" customHeight="1" spans="1:9">
      <c r="A89" s="155">
        <v>2013101</v>
      </c>
      <c r="B89" s="156" t="s">
        <v>164</v>
      </c>
      <c r="C89" s="157">
        <v>831</v>
      </c>
      <c r="D89" s="158">
        <v>987</v>
      </c>
      <c r="E89" s="158">
        <v>1240</v>
      </c>
      <c r="F89" s="158">
        <v>1207</v>
      </c>
      <c r="G89" s="159">
        <f t="shared" si="12"/>
        <v>1.22289766970618</v>
      </c>
      <c r="H89" s="159">
        <f t="shared" si="11"/>
        <v>1.45246690734055</v>
      </c>
      <c r="I89" s="160">
        <f t="shared" si="13"/>
        <v>4265</v>
      </c>
    </row>
    <row r="90" ht="20.1" customHeight="1" spans="1:9">
      <c r="A90" s="155">
        <v>2013102</v>
      </c>
      <c r="B90" s="156" t="s">
        <v>165</v>
      </c>
      <c r="C90" s="157">
        <v>555</v>
      </c>
      <c r="D90" s="158">
        <v>449</v>
      </c>
      <c r="E90" s="158">
        <v>429</v>
      </c>
      <c r="F90" s="158">
        <v>396</v>
      </c>
      <c r="G90" s="159">
        <f t="shared" si="12"/>
        <v>0.88195991091314</v>
      </c>
      <c r="H90" s="159">
        <f t="shared" si="11"/>
        <v>0.713513513513514</v>
      </c>
      <c r="I90" s="160">
        <f t="shared" si="13"/>
        <v>1829</v>
      </c>
    </row>
    <row r="91" ht="20.1" customHeight="1" spans="1:9">
      <c r="A91" s="155">
        <v>2013199</v>
      </c>
      <c r="B91" s="156" t="s">
        <v>220</v>
      </c>
      <c r="C91" s="157">
        <v>16</v>
      </c>
      <c r="D91" s="158">
        <v>25</v>
      </c>
      <c r="E91" s="158">
        <v>17</v>
      </c>
      <c r="F91" s="158">
        <v>16</v>
      </c>
      <c r="G91" s="159">
        <f t="shared" si="12"/>
        <v>0.64</v>
      </c>
      <c r="H91" s="159">
        <f t="shared" si="11"/>
        <v>1</v>
      </c>
      <c r="I91" s="160">
        <f t="shared" si="13"/>
        <v>74</v>
      </c>
    </row>
    <row r="92" s="22" customFormat="1" ht="20.1" customHeight="1" spans="1:9">
      <c r="A92" s="153">
        <v>20132</v>
      </c>
      <c r="B92" s="154" t="s">
        <v>221</v>
      </c>
      <c r="C92" s="150">
        <v>538</v>
      </c>
      <c r="D92" s="151">
        <v>390</v>
      </c>
      <c r="E92" s="151">
        <v>1099</v>
      </c>
      <c r="F92" s="151">
        <v>1155</v>
      </c>
      <c r="G92" s="152">
        <f t="shared" si="12"/>
        <v>2.96153846153846</v>
      </c>
      <c r="H92" s="152">
        <f t="shared" si="11"/>
        <v>2.14684014869888</v>
      </c>
      <c r="I92" s="160">
        <f t="shared" si="13"/>
        <v>3182</v>
      </c>
    </row>
    <row r="93" ht="20.1" customHeight="1" spans="1:9">
      <c r="A93" s="155">
        <v>2013201</v>
      </c>
      <c r="B93" s="156" t="s">
        <v>164</v>
      </c>
      <c r="C93" s="157">
        <v>179</v>
      </c>
      <c r="D93" s="158">
        <v>176</v>
      </c>
      <c r="E93" s="158">
        <v>222</v>
      </c>
      <c r="F93" s="158">
        <v>253</v>
      </c>
      <c r="G93" s="159">
        <f t="shared" si="12"/>
        <v>1.4375</v>
      </c>
      <c r="H93" s="159">
        <f t="shared" si="11"/>
        <v>1.41340782122905</v>
      </c>
      <c r="I93" s="160">
        <f t="shared" si="13"/>
        <v>830</v>
      </c>
    </row>
    <row r="94" ht="20.1" customHeight="1" spans="1:9">
      <c r="A94" s="155">
        <v>2013202</v>
      </c>
      <c r="B94" s="156" t="s">
        <v>165</v>
      </c>
      <c r="C94" s="157">
        <v>359</v>
      </c>
      <c r="D94" s="158">
        <v>214</v>
      </c>
      <c r="E94" s="158">
        <v>159</v>
      </c>
      <c r="F94" s="158">
        <v>195</v>
      </c>
      <c r="G94" s="159">
        <f t="shared" si="12"/>
        <v>0.911214953271028</v>
      </c>
      <c r="H94" s="159">
        <f t="shared" si="11"/>
        <v>0.543175487465181</v>
      </c>
      <c r="I94" s="160">
        <f t="shared" si="13"/>
        <v>927</v>
      </c>
    </row>
    <row r="95" ht="20.1" customHeight="1" spans="1:9">
      <c r="A95" s="155">
        <v>2013299</v>
      </c>
      <c r="B95" s="156" t="s">
        <v>222</v>
      </c>
      <c r="C95" s="157"/>
      <c r="D95" s="158"/>
      <c r="E95" s="158">
        <v>718</v>
      </c>
      <c r="F95" s="158">
        <v>707</v>
      </c>
      <c r="G95" s="159"/>
      <c r="H95" s="159"/>
      <c r="I95" s="160">
        <f t="shared" si="13"/>
        <v>1425</v>
      </c>
    </row>
    <row r="96" s="22" customFormat="1" ht="20.1" customHeight="1" spans="1:9">
      <c r="A96" s="153">
        <v>20133</v>
      </c>
      <c r="B96" s="154" t="s">
        <v>223</v>
      </c>
      <c r="C96" s="150">
        <v>230</v>
      </c>
      <c r="D96" s="151">
        <v>336</v>
      </c>
      <c r="E96" s="151">
        <v>391</v>
      </c>
      <c r="F96" s="151">
        <v>406</v>
      </c>
      <c r="G96" s="152">
        <f t="shared" si="12"/>
        <v>1.20833333333333</v>
      </c>
      <c r="H96" s="152">
        <f t="shared" si="11"/>
        <v>1.76521739130435</v>
      </c>
      <c r="I96" s="160">
        <f t="shared" si="13"/>
        <v>1363</v>
      </c>
    </row>
    <row r="97" ht="20.1" customHeight="1" spans="1:9">
      <c r="A97" s="155">
        <v>2013301</v>
      </c>
      <c r="B97" s="156" t="s">
        <v>164</v>
      </c>
      <c r="C97" s="157">
        <v>190</v>
      </c>
      <c r="D97" s="158">
        <v>206</v>
      </c>
      <c r="E97" s="158">
        <v>255</v>
      </c>
      <c r="F97" s="158">
        <v>270</v>
      </c>
      <c r="G97" s="159">
        <f t="shared" si="12"/>
        <v>1.31067961165049</v>
      </c>
      <c r="H97" s="159">
        <f t="shared" si="11"/>
        <v>1.42105263157895</v>
      </c>
      <c r="I97" s="160">
        <f t="shared" si="13"/>
        <v>921</v>
      </c>
    </row>
    <row r="98" ht="20.1" customHeight="1" spans="1:9">
      <c r="A98" s="155">
        <v>2013302</v>
      </c>
      <c r="B98" s="156" t="s">
        <v>165</v>
      </c>
      <c r="C98" s="157">
        <v>24</v>
      </c>
      <c r="D98" s="158">
        <v>130</v>
      </c>
      <c r="E98" s="158">
        <v>136</v>
      </c>
      <c r="F98" s="158">
        <v>136</v>
      </c>
      <c r="G98" s="159">
        <f t="shared" si="12"/>
        <v>1.04615384615385</v>
      </c>
      <c r="H98" s="159">
        <f t="shared" si="11"/>
        <v>5.66666666666667</v>
      </c>
      <c r="I98" s="160">
        <f t="shared" si="13"/>
        <v>426</v>
      </c>
    </row>
    <row r="99" ht="20.1" customHeight="1" spans="1:9">
      <c r="A99" s="155">
        <v>2013399</v>
      </c>
      <c r="B99" s="156" t="s">
        <v>224</v>
      </c>
      <c r="C99" s="157">
        <v>16</v>
      </c>
      <c r="D99" s="158">
        <v>0</v>
      </c>
      <c r="E99" s="158">
        <v>0</v>
      </c>
      <c r="F99" s="158">
        <v>0</v>
      </c>
      <c r="G99" s="159"/>
      <c r="H99" s="159">
        <f t="shared" si="11"/>
        <v>0</v>
      </c>
      <c r="I99" s="160">
        <f t="shared" si="13"/>
        <v>16</v>
      </c>
    </row>
    <row r="100" s="22" customFormat="1" ht="20.1" customHeight="1" spans="1:9">
      <c r="A100" s="153">
        <v>20134</v>
      </c>
      <c r="B100" s="154" t="s">
        <v>225</v>
      </c>
      <c r="C100" s="150">
        <v>109</v>
      </c>
      <c r="D100" s="151">
        <v>113</v>
      </c>
      <c r="E100" s="151">
        <v>133</v>
      </c>
      <c r="F100" s="151">
        <v>142</v>
      </c>
      <c r="G100" s="152">
        <f t="shared" si="12"/>
        <v>1.25663716814159</v>
      </c>
      <c r="H100" s="152">
        <f t="shared" si="11"/>
        <v>1.30275229357798</v>
      </c>
      <c r="I100" s="160">
        <f t="shared" si="13"/>
        <v>497</v>
      </c>
    </row>
    <row r="101" ht="20.1" customHeight="1" spans="1:9">
      <c r="A101" s="155">
        <v>2013401</v>
      </c>
      <c r="B101" s="156" t="s">
        <v>164</v>
      </c>
      <c r="C101" s="157">
        <v>71</v>
      </c>
      <c r="D101" s="158">
        <v>83</v>
      </c>
      <c r="E101" s="158">
        <v>100</v>
      </c>
      <c r="F101" s="158">
        <v>103</v>
      </c>
      <c r="G101" s="159">
        <f t="shared" si="12"/>
        <v>1.24096385542169</v>
      </c>
      <c r="H101" s="159">
        <f t="shared" si="11"/>
        <v>1.45070422535211</v>
      </c>
      <c r="I101" s="160">
        <f t="shared" si="13"/>
        <v>357</v>
      </c>
    </row>
    <row r="102" ht="20.1" customHeight="1" spans="1:9">
      <c r="A102" s="155">
        <v>2013402</v>
      </c>
      <c r="B102" s="156" t="s">
        <v>165</v>
      </c>
      <c r="C102" s="157">
        <v>35</v>
      </c>
      <c r="D102" s="158">
        <v>25</v>
      </c>
      <c r="E102" s="158">
        <v>27</v>
      </c>
      <c r="F102" s="158">
        <v>33</v>
      </c>
      <c r="G102" s="159">
        <f t="shared" si="12"/>
        <v>1.32</v>
      </c>
      <c r="H102" s="159">
        <f t="shared" si="11"/>
        <v>0.942857142857143</v>
      </c>
      <c r="I102" s="160">
        <f t="shared" si="13"/>
        <v>120</v>
      </c>
    </row>
    <row r="103" ht="20.1" customHeight="1" spans="1:9">
      <c r="A103" s="155">
        <v>2013499</v>
      </c>
      <c r="B103" s="156" t="s">
        <v>226</v>
      </c>
      <c r="C103" s="157">
        <v>3</v>
      </c>
      <c r="D103" s="158">
        <v>5</v>
      </c>
      <c r="E103" s="158">
        <v>6</v>
      </c>
      <c r="F103" s="158">
        <v>6</v>
      </c>
      <c r="G103" s="159">
        <f t="shared" si="12"/>
        <v>1.2</v>
      </c>
      <c r="H103" s="159">
        <f t="shared" si="11"/>
        <v>2</v>
      </c>
      <c r="I103" s="160">
        <f t="shared" si="13"/>
        <v>20</v>
      </c>
    </row>
    <row r="104" s="22" customFormat="1" ht="20.1" customHeight="1" spans="1:9">
      <c r="A104" s="153">
        <v>20136</v>
      </c>
      <c r="B104" s="154" t="s">
        <v>227</v>
      </c>
      <c r="C104" s="150">
        <v>178</v>
      </c>
      <c r="D104" s="151">
        <v>198</v>
      </c>
      <c r="E104" s="151">
        <v>252</v>
      </c>
      <c r="F104" s="151">
        <v>245</v>
      </c>
      <c r="G104" s="152">
        <f t="shared" si="12"/>
        <v>1.23737373737374</v>
      </c>
      <c r="H104" s="152">
        <f t="shared" si="11"/>
        <v>1.37640449438202</v>
      </c>
      <c r="I104" s="160">
        <f t="shared" si="13"/>
        <v>873</v>
      </c>
    </row>
    <row r="105" ht="20.1" customHeight="1" spans="1:9">
      <c r="A105" s="155">
        <v>2013601</v>
      </c>
      <c r="B105" s="156" t="s">
        <v>164</v>
      </c>
      <c r="C105" s="157">
        <v>147</v>
      </c>
      <c r="D105" s="158">
        <v>167</v>
      </c>
      <c r="E105" s="158">
        <v>221</v>
      </c>
      <c r="F105" s="158">
        <v>209</v>
      </c>
      <c r="G105" s="159">
        <f t="shared" si="12"/>
        <v>1.25149700598802</v>
      </c>
      <c r="H105" s="159">
        <f t="shared" si="11"/>
        <v>1.42176870748299</v>
      </c>
      <c r="I105" s="160">
        <f t="shared" si="13"/>
        <v>744</v>
      </c>
    </row>
    <row r="106" ht="20.1" customHeight="1" spans="1:9">
      <c r="A106" s="155">
        <v>2013602</v>
      </c>
      <c r="B106" s="156" t="s">
        <v>165</v>
      </c>
      <c r="C106" s="157">
        <v>18</v>
      </c>
      <c r="D106" s="158">
        <v>15</v>
      </c>
      <c r="E106" s="158">
        <v>15</v>
      </c>
      <c r="F106" s="158">
        <v>15</v>
      </c>
      <c r="G106" s="159">
        <f t="shared" si="12"/>
        <v>1</v>
      </c>
      <c r="H106" s="159">
        <f t="shared" si="11"/>
        <v>0.833333333333333</v>
      </c>
      <c r="I106" s="160">
        <f t="shared" si="13"/>
        <v>63</v>
      </c>
    </row>
    <row r="107" ht="20.1" customHeight="1" spans="1:9">
      <c r="A107" s="155">
        <v>2013699</v>
      </c>
      <c r="B107" s="156" t="s">
        <v>228</v>
      </c>
      <c r="C107" s="157">
        <v>13</v>
      </c>
      <c r="D107" s="158">
        <v>16</v>
      </c>
      <c r="E107" s="158">
        <v>16</v>
      </c>
      <c r="F107" s="158">
        <v>21</v>
      </c>
      <c r="G107" s="159">
        <f t="shared" si="12"/>
        <v>1.3125</v>
      </c>
      <c r="H107" s="159">
        <f t="shared" si="11"/>
        <v>1.61538461538462</v>
      </c>
      <c r="I107" s="160">
        <f t="shared" si="13"/>
        <v>66</v>
      </c>
    </row>
    <row r="108" s="22" customFormat="1" ht="20.1" customHeight="1" spans="1:9">
      <c r="A108" s="153">
        <v>20199</v>
      </c>
      <c r="B108" s="154" t="s">
        <v>229</v>
      </c>
      <c r="C108" s="150">
        <v>725</v>
      </c>
      <c r="D108" s="151">
        <v>1200</v>
      </c>
      <c r="E108" s="151">
        <v>1126</v>
      </c>
      <c r="F108" s="151">
        <v>543</v>
      </c>
      <c r="G108" s="152">
        <f t="shared" si="12"/>
        <v>0.4525</v>
      </c>
      <c r="H108" s="152">
        <f t="shared" si="11"/>
        <v>0.748965517241379</v>
      </c>
      <c r="I108" s="160">
        <f t="shared" si="13"/>
        <v>3594</v>
      </c>
    </row>
    <row r="109" ht="20.1" customHeight="1" spans="1:9">
      <c r="A109" s="155">
        <v>2019999</v>
      </c>
      <c r="B109" s="156" t="s">
        <v>230</v>
      </c>
      <c r="C109" s="157">
        <v>725</v>
      </c>
      <c r="D109" s="158">
        <v>1200</v>
      </c>
      <c r="E109" s="158">
        <v>1126</v>
      </c>
      <c r="F109" s="158">
        <v>543</v>
      </c>
      <c r="G109" s="159">
        <f t="shared" si="12"/>
        <v>0.4525</v>
      </c>
      <c r="H109" s="159">
        <f t="shared" si="11"/>
        <v>0.748965517241379</v>
      </c>
      <c r="I109" s="160">
        <f t="shared" si="13"/>
        <v>3594</v>
      </c>
    </row>
    <row r="110" s="22" customFormat="1" ht="20.1" customHeight="1" spans="1:9">
      <c r="A110" s="153">
        <v>203</v>
      </c>
      <c r="B110" s="154" t="s">
        <v>231</v>
      </c>
      <c r="C110" s="150">
        <v>333</v>
      </c>
      <c r="D110" s="151">
        <v>344</v>
      </c>
      <c r="E110" s="151">
        <v>236</v>
      </c>
      <c r="F110" s="151">
        <v>136</v>
      </c>
      <c r="G110" s="152">
        <f t="shared" si="12"/>
        <v>0.395348837209302</v>
      </c>
      <c r="H110" s="152">
        <f t="shared" si="11"/>
        <v>0.408408408408408</v>
      </c>
      <c r="I110" s="160">
        <f t="shared" si="13"/>
        <v>1049</v>
      </c>
    </row>
    <row r="111" s="22" customFormat="1" ht="20.1" customHeight="1" spans="1:9">
      <c r="A111" s="153">
        <v>20306</v>
      </c>
      <c r="B111" s="154" t="s">
        <v>232</v>
      </c>
      <c r="C111" s="150">
        <v>329</v>
      </c>
      <c r="D111" s="151">
        <v>295</v>
      </c>
      <c r="E111" s="151">
        <v>187</v>
      </c>
      <c r="F111" s="151">
        <v>119</v>
      </c>
      <c r="G111" s="152">
        <f t="shared" si="12"/>
        <v>0.403389830508475</v>
      </c>
      <c r="H111" s="152">
        <f t="shared" si="11"/>
        <v>0.361702127659574</v>
      </c>
      <c r="I111" s="160">
        <f t="shared" si="13"/>
        <v>930</v>
      </c>
    </row>
    <row r="112" ht="20.1" customHeight="1" spans="1:9">
      <c r="A112" s="155">
        <v>2030601</v>
      </c>
      <c r="B112" s="156" t="s">
        <v>233</v>
      </c>
      <c r="C112" s="157">
        <v>25</v>
      </c>
      <c r="D112" s="158">
        <v>25</v>
      </c>
      <c r="E112" s="158">
        <v>25</v>
      </c>
      <c r="F112" s="158">
        <v>0</v>
      </c>
      <c r="G112" s="159">
        <f t="shared" si="12"/>
        <v>0</v>
      </c>
      <c r="H112" s="159"/>
      <c r="I112" s="160">
        <f t="shared" si="13"/>
        <v>75</v>
      </c>
    </row>
    <row r="113" ht="20.1" customHeight="1" spans="1:9">
      <c r="A113" s="155">
        <v>2030603</v>
      </c>
      <c r="B113" s="156" t="s">
        <v>234</v>
      </c>
      <c r="C113" s="157">
        <v>110</v>
      </c>
      <c r="D113" s="158">
        <v>110</v>
      </c>
      <c r="E113" s="158">
        <v>0</v>
      </c>
      <c r="F113" s="158">
        <v>0</v>
      </c>
      <c r="G113" s="159">
        <f t="shared" si="12"/>
        <v>0</v>
      </c>
      <c r="H113" s="159">
        <f t="shared" ref="H113:H127" si="14">F113/C113</f>
        <v>0</v>
      </c>
      <c r="I113" s="160">
        <f t="shared" si="13"/>
        <v>220</v>
      </c>
    </row>
    <row r="114" ht="20.1" customHeight="1" spans="1:9">
      <c r="A114" s="155">
        <v>2030605</v>
      </c>
      <c r="B114" s="156" t="s">
        <v>235</v>
      </c>
      <c r="C114" s="157"/>
      <c r="D114" s="158">
        <v>20</v>
      </c>
      <c r="E114" s="158">
        <v>20</v>
      </c>
      <c r="F114" s="158"/>
      <c r="G114" s="159">
        <f t="shared" si="12"/>
        <v>0</v>
      </c>
      <c r="H114" s="159"/>
      <c r="I114" s="160">
        <f t="shared" si="13"/>
        <v>40</v>
      </c>
    </row>
    <row r="115" ht="20.1" customHeight="1" spans="1:9">
      <c r="A115" s="155">
        <v>2030607</v>
      </c>
      <c r="B115" s="156" t="s">
        <v>236</v>
      </c>
      <c r="C115" s="157">
        <v>128</v>
      </c>
      <c r="D115" s="158">
        <v>140</v>
      </c>
      <c r="E115" s="158">
        <v>142</v>
      </c>
      <c r="F115" s="158">
        <v>119</v>
      </c>
      <c r="G115" s="159">
        <f t="shared" si="12"/>
        <v>0.85</v>
      </c>
      <c r="H115" s="159">
        <f t="shared" si="14"/>
        <v>0.9296875</v>
      </c>
      <c r="I115" s="160">
        <f t="shared" si="13"/>
        <v>529</v>
      </c>
    </row>
    <row r="116" s="22" customFormat="1" ht="20.1" customHeight="1" spans="1:9">
      <c r="A116" s="153">
        <v>20399</v>
      </c>
      <c r="B116" s="154" t="s">
        <v>237</v>
      </c>
      <c r="C116" s="161"/>
      <c r="D116" s="151">
        <v>49</v>
      </c>
      <c r="E116" s="151">
        <v>49</v>
      </c>
      <c r="F116" s="151">
        <v>17</v>
      </c>
      <c r="G116" s="152">
        <f t="shared" si="12"/>
        <v>0.346938775510204</v>
      </c>
      <c r="H116" s="152"/>
      <c r="I116" s="160">
        <f t="shared" si="13"/>
        <v>115</v>
      </c>
    </row>
    <row r="117" s="22" customFormat="1" ht="20.1" customHeight="1" spans="1:9">
      <c r="A117" s="153">
        <v>204</v>
      </c>
      <c r="B117" s="154" t="s">
        <v>238</v>
      </c>
      <c r="C117" s="150">
        <v>9344</v>
      </c>
      <c r="D117" s="151">
        <f>D118+D121+D137+D146+D153</f>
        <v>7901</v>
      </c>
      <c r="E117" s="151">
        <v>8272</v>
      </c>
      <c r="F117" s="151">
        <f>F118+F121+F137+F146+F153+F161</f>
        <v>9487</v>
      </c>
      <c r="G117" s="152">
        <f t="shared" si="12"/>
        <v>1.20073408429313</v>
      </c>
      <c r="H117" s="152">
        <f t="shared" si="14"/>
        <v>1.01530393835616</v>
      </c>
      <c r="I117" s="160">
        <f t="shared" si="13"/>
        <v>35004</v>
      </c>
    </row>
    <row r="118" s="22" customFormat="1" ht="20.1" customHeight="1" spans="1:9">
      <c r="A118" s="153">
        <v>20401</v>
      </c>
      <c r="B118" s="154" t="s">
        <v>239</v>
      </c>
      <c r="C118" s="150">
        <v>313</v>
      </c>
      <c r="D118" s="151">
        <f>SUM(D119:D120)</f>
        <v>374</v>
      </c>
      <c r="E118" s="151">
        <v>259</v>
      </c>
      <c r="F118" s="151">
        <f>SUM(F119:F120)</f>
        <v>238</v>
      </c>
      <c r="G118" s="152">
        <f t="shared" si="12"/>
        <v>0.636363636363636</v>
      </c>
      <c r="H118" s="152">
        <f t="shared" si="14"/>
        <v>0.76038338658147</v>
      </c>
      <c r="I118" s="160">
        <f t="shared" si="13"/>
        <v>1184</v>
      </c>
    </row>
    <row r="119" ht="20.1" customHeight="1" spans="1:9">
      <c r="A119" s="155">
        <v>2040101</v>
      </c>
      <c r="B119" s="156" t="s">
        <v>240</v>
      </c>
      <c r="C119" s="157">
        <v>72</v>
      </c>
      <c r="D119" s="158">
        <v>43</v>
      </c>
      <c r="E119" s="158">
        <v>43</v>
      </c>
      <c r="F119" s="158">
        <v>42</v>
      </c>
      <c r="G119" s="159">
        <f t="shared" si="12"/>
        <v>0.976744186046512</v>
      </c>
      <c r="H119" s="159">
        <f t="shared" si="14"/>
        <v>0.583333333333333</v>
      </c>
      <c r="I119" s="160">
        <f t="shared" si="13"/>
        <v>200</v>
      </c>
    </row>
    <row r="120" ht="20.1" customHeight="1" spans="1:9">
      <c r="A120" s="155">
        <v>2040103</v>
      </c>
      <c r="B120" s="156" t="s">
        <v>241</v>
      </c>
      <c r="C120" s="157">
        <v>241</v>
      </c>
      <c r="D120" s="158">
        <v>331</v>
      </c>
      <c r="E120" s="158">
        <v>216</v>
      </c>
      <c r="F120" s="158">
        <v>196</v>
      </c>
      <c r="G120" s="159">
        <f t="shared" si="12"/>
        <v>0.59214501510574</v>
      </c>
      <c r="H120" s="159">
        <f t="shared" si="14"/>
        <v>0.813278008298755</v>
      </c>
      <c r="I120" s="160">
        <f t="shared" si="13"/>
        <v>984</v>
      </c>
    </row>
    <row r="121" s="22" customFormat="1" ht="20.1" customHeight="1" spans="1:9">
      <c r="A121" s="153">
        <v>20402</v>
      </c>
      <c r="B121" s="154" t="s">
        <v>242</v>
      </c>
      <c r="C121" s="150">
        <v>6375</v>
      </c>
      <c r="D121" s="151">
        <f>SUM(D122:D136)</f>
        <v>6592</v>
      </c>
      <c r="E121" s="151">
        <v>6732</v>
      </c>
      <c r="F121" s="151">
        <f>SUM(F122:F136)</f>
        <v>7857</v>
      </c>
      <c r="G121" s="152">
        <f t="shared" si="12"/>
        <v>1.19189927184466</v>
      </c>
      <c r="H121" s="152">
        <f t="shared" si="14"/>
        <v>1.23247058823529</v>
      </c>
      <c r="I121" s="160">
        <f t="shared" si="13"/>
        <v>27556</v>
      </c>
    </row>
    <row r="122" ht="20.1" customHeight="1" spans="1:9">
      <c r="A122" s="155">
        <v>2040201</v>
      </c>
      <c r="B122" s="156" t="s">
        <v>164</v>
      </c>
      <c r="C122" s="157">
        <v>4694</v>
      </c>
      <c r="D122" s="158">
        <v>4936</v>
      </c>
      <c r="E122" s="158">
        <v>5094</v>
      </c>
      <c r="F122" s="158">
        <v>5817</v>
      </c>
      <c r="G122" s="159">
        <f t="shared" si="12"/>
        <v>1.17848460291734</v>
      </c>
      <c r="H122" s="159">
        <f t="shared" si="14"/>
        <v>1.23924158500213</v>
      </c>
      <c r="I122" s="160">
        <f t="shared" si="13"/>
        <v>20541</v>
      </c>
    </row>
    <row r="123" ht="20.1" customHeight="1" spans="1:9">
      <c r="A123" s="155">
        <v>2040202</v>
      </c>
      <c r="B123" s="156" t="s">
        <v>165</v>
      </c>
      <c r="C123" s="157">
        <v>0</v>
      </c>
      <c r="D123" s="158">
        <v>0</v>
      </c>
      <c r="E123" s="158"/>
      <c r="F123" s="158">
        <v>330</v>
      </c>
      <c r="G123" s="159"/>
      <c r="H123" s="159"/>
      <c r="I123" s="160">
        <f t="shared" si="13"/>
        <v>330</v>
      </c>
    </row>
    <row r="124" ht="20.1" customHeight="1" spans="1:9">
      <c r="A124" s="155">
        <v>2040204</v>
      </c>
      <c r="B124" s="156" t="s">
        <v>243</v>
      </c>
      <c r="C124" s="157">
        <v>185</v>
      </c>
      <c r="D124" s="158">
        <v>200</v>
      </c>
      <c r="E124" s="158">
        <v>150</v>
      </c>
      <c r="F124" s="158">
        <v>155</v>
      </c>
      <c r="G124" s="159">
        <f t="shared" si="12"/>
        <v>0.775</v>
      </c>
      <c r="H124" s="159">
        <f t="shared" si="14"/>
        <v>0.837837837837838</v>
      </c>
      <c r="I124" s="160">
        <f t="shared" si="13"/>
        <v>690</v>
      </c>
    </row>
    <row r="125" ht="20.1" customHeight="1" spans="1:9">
      <c r="A125" s="155">
        <v>2040205</v>
      </c>
      <c r="B125" s="156" t="s">
        <v>244</v>
      </c>
      <c r="C125" s="157">
        <v>10</v>
      </c>
      <c r="D125" s="158">
        <v>10</v>
      </c>
      <c r="E125" s="158">
        <v>0</v>
      </c>
      <c r="F125" s="158">
        <v>0</v>
      </c>
      <c r="G125" s="159">
        <f t="shared" si="12"/>
        <v>0</v>
      </c>
      <c r="H125" s="159">
        <f t="shared" si="14"/>
        <v>0</v>
      </c>
      <c r="I125" s="160">
        <f t="shared" si="13"/>
        <v>20</v>
      </c>
    </row>
    <row r="126" ht="20.1" customHeight="1" spans="1:9">
      <c r="A126" s="155">
        <v>2040206</v>
      </c>
      <c r="B126" s="156" t="s">
        <v>245</v>
      </c>
      <c r="C126" s="157">
        <v>557</v>
      </c>
      <c r="D126" s="158">
        <v>320</v>
      </c>
      <c r="E126" s="158">
        <v>130</v>
      </c>
      <c r="F126" s="158">
        <v>145</v>
      </c>
      <c r="G126" s="159">
        <f t="shared" si="12"/>
        <v>0.453125</v>
      </c>
      <c r="H126" s="159">
        <f t="shared" si="14"/>
        <v>0.26032315978456</v>
      </c>
      <c r="I126" s="160">
        <f t="shared" si="13"/>
        <v>1152</v>
      </c>
    </row>
    <row r="127" ht="20.1" customHeight="1" spans="1:9">
      <c r="A127" s="155">
        <v>2040207</v>
      </c>
      <c r="B127" s="156" t="s">
        <v>246</v>
      </c>
      <c r="C127" s="157">
        <v>20</v>
      </c>
      <c r="D127" s="158">
        <v>30</v>
      </c>
      <c r="E127" s="158">
        <v>0</v>
      </c>
      <c r="F127" s="158">
        <v>0</v>
      </c>
      <c r="G127" s="159">
        <f t="shared" si="12"/>
        <v>0</v>
      </c>
      <c r="H127" s="159">
        <f t="shared" si="14"/>
        <v>0</v>
      </c>
      <c r="I127" s="160">
        <f t="shared" si="13"/>
        <v>50</v>
      </c>
    </row>
    <row r="128" ht="20.1" customHeight="1" spans="1:9">
      <c r="A128" s="155">
        <v>2040208</v>
      </c>
      <c r="B128" s="156" t="s">
        <v>247</v>
      </c>
      <c r="C128" s="157">
        <v>12</v>
      </c>
      <c r="D128" s="158">
        <v>20</v>
      </c>
      <c r="E128" s="158"/>
      <c r="F128" s="158">
        <v>5</v>
      </c>
      <c r="G128" s="159">
        <f t="shared" si="12"/>
        <v>0.25</v>
      </c>
      <c r="H128" s="159"/>
      <c r="I128" s="160">
        <f t="shared" si="13"/>
        <v>37</v>
      </c>
    </row>
    <row r="129" ht="20.1" customHeight="1" spans="1:9">
      <c r="A129" s="155">
        <v>2040210</v>
      </c>
      <c r="B129" s="156" t="s">
        <v>248</v>
      </c>
      <c r="C129" s="157">
        <v>10</v>
      </c>
      <c r="D129" s="158">
        <v>10</v>
      </c>
      <c r="E129" s="158">
        <v>0</v>
      </c>
      <c r="F129" s="158">
        <v>0</v>
      </c>
      <c r="G129" s="159">
        <f t="shared" si="12"/>
        <v>0</v>
      </c>
      <c r="H129" s="159">
        <f t="shared" ref="H129:H154" si="15">F129/C129</f>
        <v>0</v>
      </c>
      <c r="I129" s="160">
        <f t="shared" si="13"/>
        <v>20</v>
      </c>
    </row>
    <row r="130" ht="20.1" customHeight="1" spans="1:9">
      <c r="A130" s="155">
        <v>2040211</v>
      </c>
      <c r="B130" s="156" t="s">
        <v>249</v>
      </c>
      <c r="C130" s="157">
        <v>304</v>
      </c>
      <c r="D130" s="158">
        <v>350</v>
      </c>
      <c r="E130" s="158">
        <v>314</v>
      </c>
      <c r="F130" s="158">
        <v>264</v>
      </c>
      <c r="G130" s="159">
        <f t="shared" si="12"/>
        <v>0.754285714285714</v>
      </c>
      <c r="H130" s="159">
        <f t="shared" si="15"/>
        <v>0.868421052631579</v>
      </c>
      <c r="I130" s="160">
        <f t="shared" si="13"/>
        <v>1232</v>
      </c>
    </row>
    <row r="131" ht="20.1" customHeight="1" spans="1:9">
      <c r="A131" s="155">
        <v>2040212</v>
      </c>
      <c r="B131" s="156" t="s">
        <v>250</v>
      </c>
      <c r="C131" s="157">
        <v>180</v>
      </c>
      <c r="D131" s="158">
        <v>350</v>
      </c>
      <c r="E131" s="158">
        <v>341</v>
      </c>
      <c r="F131" s="158">
        <v>361</v>
      </c>
      <c r="G131" s="159">
        <f t="shared" si="12"/>
        <v>1.03142857142857</v>
      </c>
      <c r="H131" s="159">
        <f t="shared" si="15"/>
        <v>2.00555555555556</v>
      </c>
      <c r="I131" s="160">
        <f t="shared" si="13"/>
        <v>1232</v>
      </c>
    </row>
    <row r="132" ht="20.1" customHeight="1" spans="1:9">
      <c r="A132" s="155">
        <v>2040213</v>
      </c>
      <c r="B132" s="156" t="s">
        <v>251</v>
      </c>
      <c r="C132" s="157">
        <v>20</v>
      </c>
      <c r="D132" s="158">
        <v>20</v>
      </c>
      <c r="E132" s="158">
        <v>0</v>
      </c>
      <c r="F132" s="158">
        <v>0</v>
      </c>
      <c r="G132" s="159">
        <f t="shared" si="12"/>
        <v>0</v>
      </c>
      <c r="H132" s="159">
        <f t="shared" si="15"/>
        <v>0</v>
      </c>
      <c r="I132" s="160">
        <f t="shared" si="13"/>
        <v>40</v>
      </c>
    </row>
    <row r="133" ht="20.1" customHeight="1" spans="1:9">
      <c r="A133" s="155">
        <v>2040214</v>
      </c>
      <c r="B133" s="156" t="s">
        <v>252</v>
      </c>
      <c r="C133" s="157">
        <v>101</v>
      </c>
      <c r="D133" s="158">
        <v>106</v>
      </c>
      <c r="E133" s="158">
        <v>96</v>
      </c>
      <c r="F133" s="158">
        <v>107</v>
      </c>
      <c r="G133" s="159">
        <f t="shared" ref="G133:G196" si="16">F133/D133</f>
        <v>1.00943396226415</v>
      </c>
      <c r="H133" s="159">
        <f t="shared" si="15"/>
        <v>1.05940594059406</v>
      </c>
      <c r="I133" s="160">
        <f t="shared" ref="I133:I196" si="17">D133+E133+F133+C133</f>
        <v>410</v>
      </c>
    </row>
    <row r="134" ht="20.1" customHeight="1" spans="1:9">
      <c r="A134" s="155">
        <v>2040217</v>
      </c>
      <c r="B134" s="156" t="s">
        <v>253</v>
      </c>
      <c r="C134" s="157">
        <v>100</v>
      </c>
      <c r="D134" s="158">
        <v>90</v>
      </c>
      <c r="E134" s="158">
        <v>90</v>
      </c>
      <c r="F134" s="158">
        <v>90</v>
      </c>
      <c r="G134" s="159">
        <f t="shared" si="16"/>
        <v>1</v>
      </c>
      <c r="H134" s="159">
        <f t="shared" si="15"/>
        <v>0.9</v>
      </c>
      <c r="I134" s="160">
        <f t="shared" si="17"/>
        <v>370</v>
      </c>
    </row>
    <row r="135" ht="20.1" customHeight="1" spans="1:9">
      <c r="A135" s="155">
        <v>2040219</v>
      </c>
      <c r="B135" s="156" t="s">
        <v>184</v>
      </c>
      <c r="C135" s="157">
        <v>0</v>
      </c>
      <c r="D135" s="158"/>
      <c r="E135" s="158"/>
      <c r="F135" s="158">
        <v>66</v>
      </c>
      <c r="G135" s="159"/>
      <c r="H135" s="159"/>
      <c r="I135" s="160">
        <f t="shared" si="17"/>
        <v>66</v>
      </c>
    </row>
    <row r="136" ht="20.1" customHeight="1" spans="1:9">
      <c r="A136" s="155">
        <v>2040299</v>
      </c>
      <c r="B136" s="156" t="s">
        <v>254</v>
      </c>
      <c r="C136" s="157">
        <v>182</v>
      </c>
      <c r="D136" s="158">
        <v>150</v>
      </c>
      <c r="E136" s="158">
        <v>517</v>
      </c>
      <c r="F136" s="158">
        <v>517</v>
      </c>
      <c r="G136" s="159">
        <f t="shared" si="16"/>
        <v>3.44666666666667</v>
      </c>
      <c r="H136" s="159">
        <f t="shared" si="15"/>
        <v>2.84065934065934</v>
      </c>
      <c r="I136" s="160">
        <f t="shared" si="17"/>
        <v>1366</v>
      </c>
    </row>
    <row r="137" s="22" customFormat="1" ht="20.1" customHeight="1" spans="1:9">
      <c r="A137" s="153">
        <v>20404</v>
      </c>
      <c r="B137" s="154" t="s">
        <v>255</v>
      </c>
      <c r="C137" s="150">
        <v>859</v>
      </c>
      <c r="D137" s="151">
        <f>SUM(D138:D145)</f>
        <v>0</v>
      </c>
      <c r="E137" s="151">
        <v>115</v>
      </c>
      <c r="F137" s="151">
        <f>SUM(F138:F145)</f>
        <v>141</v>
      </c>
      <c r="G137" s="152"/>
      <c r="H137" s="152">
        <f t="shared" si="15"/>
        <v>0.164144353899884</v>
      </c>
      <c r="I137" s="160">
        <f t="shared" si="17"/>
        <v>1115</v>
      </c>
    </row>
    <row r="138" ht="20.1" customHeight="1" spans="1:9">
      <c r="A138" s="155">
        <v>2040401</v>
      </c>
      <c r="B138" s="156" t="s">
        <v>164</v>
      </c>
      <c r="C138" s="157">
        <v>610</v>
      </c>
      <c r="D138" s="158">
        <v>0</v>
      </c>
      <c r="E138" s="158">
        <v>115</v>
      </c>
      <c r="F138" s="158">
        <v>141</v>
      </c>
      <c r="G138" s="159"/>
      <c r="H138" s="159">
        <f t="shared" si="15"/>
        <v>0.231147540983607</v>
      </c>
      <c r="I138" s="160">
        <f t="shared" si="17"/>
        <v>866</v>
      </c>
    </row>
    <row r="139" ht="20.1" customHeight="1" spans="1:9">
      <c r="A139" s="155">
        <v>2040404</v>
      </c>
      <c r="B139" s="156" t="s">
        <v>256</v>
      </c>
      <c r="C139" s="157">
        <v>42</v>
      </c>
      <c r="D139" s="158">
        <v>0</v>
      </c>
      <c r="E139" s="158">
        <v>0</v>
      </c>
      <c r="F139" s="158"/>
      <c r="G139" s="159"/>
      <c r="H139" s="159">
        <f t="shared" si="15"/>
        <v>0</v>
      </c>
      <c r="I139" s="160">
        <f t="shared" si="17"/>
        <v>42</v>
      </c>
    </row>
    <row r="140" ht="20.1" customHeight="1" spans="1:9">
      <c r="A140" s="155">
        <v>2040405</v>
      </c>
      <c r="B140" s="156" t="s">
        <v>257</v>
      </c>
      <c r="C140" s="157">
        <v>45</v>
      </c>
      <c r="D140" s="158">
        <v>0</v>
      </c>
      <c r="E140" s="158">
        <v>0</v>
      </c>
      <c r="F140" s="158"/>
      <c r="G140" s="159"/>
      <c r="H140" s="159">
        <f t="shared" si="15"/>
        <v>0</v>
      </c>
      <c r="I140" s="160">
        <f t="shared" si="17"/>
        <v>45</v>
      </c>
    </row>
    <row r="141" ht="20.1" customHeight="1" spans="1:9">
      <c r="A141" s="155">
        <v>2040406</v>
      </c>
      <c r="B141" s="156" t="s">
        <v>258</v>
      </c>
      <c r="C141" s="157">
        <v>96</v>
      </c>
      <c r="D141" s="158">
        <v>0</v>
      </c>
      <c r="E141" s="158">
        <v>0</v>
      </c>
      <c r="F141" s="158"/>
      <c r="G141" s="159"/>
      <c r="H141" s="159">
        <f t="shared" si="15"/>
        <v>0</v>
      </c>
      <c r="I141" s="160">
        <f t="shared" si="17"/>
        <v>96</v>
      </c>
    </row>
    <row r="142" ht="20.1" customHeight="1" spans="1:9">
      <c r="A142" s="155">
        <v>2040407</v>
      </c>
      <c r="B142" s="156" t="s">
        <v>259</v>
      </c>
      <c r="C142" s="157">
        <v>21</v>
      </c>
      <c r="D142" s="158">
        <v>0</v>
      </c>
      <c r="E142" s="158">
        <v>0</v>
      </c>
      <c r="F142" s="158"/>
      <c r="G142" s="159"/>
      <c r="H142" s="159">
        <f t="shared" si="15"/>
        <v>0</v>
      </c>
      <c r="I142" s="160">
        <f t="shared" si="17"/>
        <v>21</v>
      </c>
    </row>
    <row r="143" ht="20.1" customHeight="1" spans="1:9">
      <c r="A143" s="155">
        <v>2040408</v>
      </c>
      <c r="B143" s="156" t="s">
        <v>260</v>
      </c>
      <c r="C143" s="157">
        <v>21</v>
      </c>
      <c r="D143" s="158">
        <v>0</v>
      </c>
      <c r="E143" s="158">
        <v>0</v>
      </c>
      <c r="F143" s="158"/>
      <c r="G143" s="159"/>
      <c r="H143" s="159">
        <f t="shared" si="15"/>
        <v>0</v>
      </c>
      <c r="I143" s="160">
        <f t="shared" si="17"/>
        <v>21</v>
      </c>
    </row>
    <row r="144" ht="20.1" hidden="1" customHeight="1" spans="1:9">
      <c r="A144" s="155">
        <v>2040409</v>
      </c>
      <c r="B144" s="156" t="s">
        <v>261</v>
      </c>
      <c r="C144" s="157">
        <v>0</v>
      </c>
      <c r="D144" s="158">
        <v>0</v>
      </c>
      <c r="E144" s="158"/>
      <c r="F144" s="158"/>
      <c r="G144" s="159" t="e">
        <f t="shared" si="16"/>
        <v>#DIV/0!</v>
      </c>
      <c r="H144" s="159"/>
      <c r="I144" s="160">
        <f t="shared" si="17"/>
        <v>0</v>
      </c>
    </row>
    <row r="145" ht="20.1" customHeight="1" spans="1:9">
      <c r="A145" s="155">
        <v>2040499</v>
      </c>
      <c r="B145" s="156" t="s">
        <v>262</v>
      </c>
      <c r="C145" s="157">
        <v>24</v>
      </c>
      <c r="D145" s="158">
        <v>0</v>
      </c>
      <c r="E145" s="158">
        <v>0</v>
      </c>
      <c r="F145" s="158"/>
      <c r="G145" s="159"/>
      <c r="H145" s="159">
        <f t="shared" si="15"/>
        <v>0</v>
      </c>
      <c r="I145" s="160">
        <f t="shared" si="17"/>
        <v>24</v>
      </c>
    </row>
    <row r="146" s="22" customFormat="1" ht="20.1" customHeight="1" spans="1:9">
      <c r="A146" s="153">
        <v>20405</v>
      </c>
      <c r="B146" s="154" t="s">
        <v>263</v>
      </c>
      <c r="C146" s="150">
        <v>1005</v>
      </c>
      <c r="D146" s="151">
        <f>SUM(D147:D152)</f>
        <v>80</v>
      </c>
      <c r="E146" s="151">
        <v>162</v>
      </c>
      <c r="F146" s="151">
        <f>SUM(F147:F152)</f>
        <v>194</v>
      </c>
      <c r="G146" s="152">
        <f t="shared" si="16"/>
        <v>2.425</v>
      </c>
      <c r="H146" s="152">
        <f t="shared" si="15"/>
        <v>0.193034825870647</v>
      </c>
      <c r="I146" s="160">
        <f t="shared" si="17"/>
        <v>1441</v>
      </c>
    </row>
    <row r="147" ht="20.1" customHeight="1" spans="1:9">
      <c r="A147" s="155">
        <v>2040501</v>
      </c>
      <c r="B147" s="156" t="s">
        <v>164</v>
      </c>
      <c r="C147" s="157">
        <v>662</v>
      </c>
      <c r="D147" s="158">
        <v>0</v>
      </c>
      <c r="E147" s="158">
        <v>82</v>
      </c>
      <c r="F147" s="158">
        <v>114</v>
      </c>
      <c r="G147" s="159"/>
      <c r="H147" s="159">
        <f t="shared" si="15"/>
        <v>0.172205438066465</v>
      </c>
      <c r="I147" s="160">
        <f t="shared" si="17"/>
        <v>858</v>
      </c>
    </row>
    <row r="148" ht="20.1" customHeight="1" spans="1:9">
      <c r="A148" s="155">
        <v>2040502</v>
      </c>
      <c r="B148" s="156" t="s">
        <v>165</v>
      </c>
      <c r="C148" s="157">
        <v>60</v>
      </c>
      <c r="D148" s="158">
        <v>0</v>
      </c>
      <c r="E148" s="158">
        <v>0</v>
      </c>
      <c r="F148" s="158"/>
      <c r="G148" s="159"/>
      <c r="H148" s="159">
        <f t="shared" si="15"/>
        <v>0</v>
      </c>
      <c r="I148" s="160">
        <f t="shared" si="17"/>
        <v>60</v>
      </c>
    </row>
    <row r="149" ht="20.1" customHeight="1" spans="1:9">
      <c r="A149" s="155">
        <v>2040504</v>
      </c>
      <c r="B149" s="156" t="s">
        <v>264</v>
      </c>
      <c r="C149" s="157">
        <v>147</v>
      </c>
      <c r="D149" s="158">
        <v>0</v>
      </c>
      <c r="E149" s="158">
        <v>0</v>
      </c>
      <c r="F149" s="158"/>
      <c r="G149" s="159"/>
      <c r="H149" s="159">
        <f t="shared" si="15"/>
        <v>0</v>
      </c>
      <c r="I149" s="160">
        <f t="shared" si="17"/>
        <v>147</v>
      </c>
    </row>
    <row r="150" ht="20.1" customHeight="1" spans="1:9">
      <c r="A150" s="155">
        <v>2040505</v>
      </c>
      <c r="B150" s="156" t="s">
        <v>265</v>
      </c>
      <c r="C150" s="157">
        <v>49</v>
      </c>
      <c r="D150" s="158">
        <v>0</v>
      </c>
      <c r="E150" s="158">
        <v>0</v>
      </c>
      <c r="F150" s="158"/>
      <c r="G150" s="159"/>
      <c r="H150" s="159">
        <f t="shared" si="15"/>
        <v>0</v>
      </c>
      <c r="I150" s="160">
        <f t="shared" si="17"/>
        <v>49</v>
      </c>
    </row>
    <row r="151" ht="20.1" hidden="1" customHeight="1" spans="1:9">
      <c r="A151" s="155">
        <v>2040506</v>
      </c>
      <c r="B151" s="156" t="s">
        <v>266</v>
      </c>
      <c r="C151" s="157">
        <v>0</v>
      </c>
      <c r="D151" s="158">
        <v>0</v>
      </c>
      <c r="E151" s="158">
        <v>0</v>
      </c>
      <c r="F151" s="158"/>
      <c r="G151" s="159" t="e">
        <f t="shared" si="16"/>
        <v>#DIV/0!</v>
      </c>
      <c r="H151" s="159"/>
      <c r="I151" s="160">
        <f t="shared" si="17"/>
        <v>0</v>
      </c>
    </row>
    <row r="152" ht="20.1" customHeight="1" spans="1:9">
      <c r="A152" s="155">
        <v>2040599</v>
      </c>
      <c r="B152" s="156" t="s">
        <v>267</v>
      </c>
      <c r="C152" s="157">
        <v>87</v>
      </c>
      <c r="D152" s="158">
        <v>80</v>
      </c>
      <c r="E152" s="158">
        <v>80</v>
      </c>
      <c r="F152" s="158">
        <v>80</v>
      </c>
      <c r="G152" s="159">
        <f t="shared" si="16"/>
        <v>1</v>
      </c>
      <c r="H152" s="159">
        <f t="shared" si="15"/>
        <v>0.919540229885057</v>
      </c>
      <c r="I152" s="160">
        <f t="shared" si="17"/>
        <v>327</v>
      </c>
    </row>
    <row r="153" s="22" customFormat="1" ht="20.1" customHeight="1" spans="1:9">
      <c r="A153" s="153">
        <v>20406</v>
      </c>
      <c r="B153" s="154" t="s">
        <v>268</v>
      </c>
      <c r="C153" s="150">
        <v>792</v>
      </c>
      <c r="D153" s="151">
        <f>SUM(D154:D160)</f>
        <v>855</v>
      </c>
      <c r="E153" s="151">
        <v>1004</v>
      </c>
      <c r="F153" s="151">
        <f>SUM(F154:F160)</f>
        <v>1042</v>
      </c>
      <c r="G153" s="152">
        <f t="shared" si="16"/>
        <v>1.2187134502924</v>
      </c>
      <c r="H153" s="152">
        <f t="shared" si="15"/>
        <v>1.31565656565657</v>
      </c>
      <c r="I153" s="160">
        <f t="shared" si="17"/>
        <v>3693</v>
      </c>
    </row>
    <row r="154" ht="20.1" customHeight="1" spans="1:9">
      <c r="A154" s="155">
        <v>2040601</v>
      </c>
      <c r="B154" s="156" t="s">
        <v>164</v>
      </c>
      <c r="C154" s="157">
        <v>563</v>
      </c>
      <c r="D154" s="158">
        <v>628</v>
      </c>
      <c r="E154" s="158">
        <v>822</v>
      </c>
      <c r="F154" s="158">
        <v>832</v>
      </c>
      <c r="G154" s="159">
        <f t="shared" si="16"/>
        <v>1.32484076433121</v>
      </c>
      <c r="H154" s="159">
        <f t="shared" si="15"/>
        <v>1.47779751332149</v>
      </c>
      <c r="I154" s="160">
        <f t="shared" si="17"/>
        <v>2845</v>
      </c>
    </row>
    <row r="155" ht="20.1" customHeight="1" spans="1:9">
      <c r="A155" s="155">
        <v>2040602</v>
      </c>
      <c r="B155" s="156" t="s">
        <v>165</v>
      </c>
      <c r="C155" s="157">
        <v>5</v>
      </c>
      <c r="D155" s="158"/>
      <c r="E155" s="158"/>
      <c r="F155" s="158">
        <v>0</v>
      </c>
      <c r="G155" s="159"/>
      <c r="H155" s="159"/>
      <c r="I155" s="160">
        <f t="shared" si="17"/>
        <v>5</v>
      </c>
    </row>
    <row r="156" ht="20.1" customHeight="1" spans="1:9">
      <c r="A156" s="155">
        <v>2040604</v>
      </c>
      <c r="B156" s="156" t="s">
        <v>269</v>
      </c>
      <c r="C156" s="157">
        <v>56</v>
      </c>
      <c r="D156" s="158">
        <v>60</v>
      </c>
      <c r="E156" s="158">
        <v>71</v>
      </c>
      <c r="F156" s="158">
        <v>71</v>
      </c>
      <c r="G156" s="159">
        <f t="shared" si="16"/>
        <v>1.18333333333333</v>
      </c>
      <c r="H156" s="159">
        <f t="shared" ref="H156:H165" si="18">F156/C156</f>
        <v>1.26785714285714</v>
      </c>
      <c r="I156" s="160">
        <f t="shared" si="17"/>
        <v>258</v>
      </c>
    </row>
    <row r="157" ht="20.1" customHeight="1" spans="1:9">
      <c r="A157" s="155">
        <v>2040605</v>
      </c>
      <c r="B157" s="156" t="s">
        <v>270</v>
      </c>
      <c r="C157" s="157">
        <v>32</v>
      </c>
      <c r="D157" s="158">
        <v>20</v>
      </c>
      <c r="E157" s="158">
        <v>29</v>
      </c>
      <c r="F157" s="158">
        <v>32</v>
      </c>
      <c r="G157" s="159">
        <f t="shared" si="16"/>
        <v>1.6</v>
      </c>
      <c r="H157" s="159">
        <f t="shared" si="18"/>
        <v>1</v>
      </c>
      <c r="I157" s="160">
        <f t="shared" si="17"/>
        <v>113</v>
      </c>
    </row>
    <row r="158" ht="20.1" customHeight="1" spans="1:9">
      <c r="A158" s="155">
        <v>2040606</v>
      </c>
      <c r="B158" s="156" t="s">
        <v>271</v>
      </c>
      <c r="C158" s="157">
        <v>33</v>
      </c>
      <c r="D158" s="158">
        <v>37</v>
      </c>
      <c r="E158" s="158">
        <v>29</v>
      </c>
      <c r="F158" s="158">
        <v>29</v>
      </c>
      <c r="G158" s="159">
        <f t="shared" si="16"/>
        <v>0.783783783783784</v>
      </c>
      <c r="H158" s="159">
        <f t="shared" si="18"/>
        <v>0.878787878787879</v>
      </c>
      <c r="I158" s="160">
        <f t="shared" si="17"/>
        <v>128</v>
      </c>
    </row>
    <row r="159" ht="20.1" customHeight="1" spans="1:9">
      <c r="A159" s="155">
        <v>2040607</v>
      </c>
      <c r="B159" s="156" t="s">
        <v>272</v>
      </c>
      <c r="C159" s="157">
        <v>55</v>
      </c>
      <c r="D159" s="158">
        <v>55</v>
      </c>
      <c r="E159" s="158">
        <v>39</v>
      </c>
      <c r="F159" s="158">
        <v>64</v>
      </c>
      <c r="G159" s="159">
        <f t="shared" si="16"/>
        <v>1.16363636363636</v>
      </c>
      <c r="H159" s="159">
        <f t="shared" si="18"/>
        <v>1.16363636363636</v>
      </c>
      <c r="I159" s="160">
        <f t="shared" si="17"/>
        <v>213</v>
      </c>
    </row>
    <row r="160" ht="20.1" customHeight="1" spans="1:9">
      <c r="A160" s="155">
        <v>2040699</v>
      </c>
      <c r="B160" s="156" t="s">
        <v>273</v>
      </c>
      <c r="C160" s="157">
        <v>48</v>
      </c>
      <c r="D160" s="158">
        <v>55</v>
      </c>
      <c r="E160" s="158">
        <v>14</v>
      </c>
      <c r="F160" s="158">
        <v>14</v>
      </c>
      <c r="G160" s="159">
        <f t="shared" si="16"/>
        <v>0.254545454545455</v>
      </c>
      <c r="H160" s="159">
        <f t="shared" si="18"/>
        <v>0.291666666666667</v>
      </c>
      <c r="I160" s="160">
        <f t="shared" si="17"/>
        <v>131</v>
      </c>
    </row>
    <row r="161" s="22" customFormat="1" ht="20.1" customHeight="1" spans="1:9">
      <c r="A161" s="153">
        <v>20499</v>
      </c>
      <c r="B161" s="149" t="s">
        <v>274</v>
      </c>
      <c r="C161" s="161"/>
      <c r="D161" s="151">
        <v>20</v>
      </c>
      <c r="E161" s="151"/>
      <c r="F161" s="151">
        <v>15</v>
      </c>
      <c r="G161" s="159">
        <f t="shared" si="16"/>
        <v>0.75</v>
      </c>
      <c r="H161" s="159"/>
      <c r="I161" s="160">
        <f t="shared" si="17"/>
        <v>35</v>
      </c>
    </row>
    <row r="162" ht="20.1" customHeight="1" spans="1:9">
      <c r="A162" s="155">
        <v>2049901</v>
      </c>
      <c r="B162" s="156" t="s">
        <v>275</v>
      </c>
      <c r="C162" s="157"/>
      <c r="D162" s="158">
        <v>20</v>
      </c>
      <c r="E162" s="158"/>
      <c r="F162" s="158">
        <v>15</v>
      </c>
      <c r="G162" s="159">
        <f t="shared" si="16"/>
        <v>0.75</v>
      </c>
      <c r="H162" s="159"/>
      <c r="I162" s="160">
        <f t="shared" si="17"/>
        <v>35</v>
      </c>
    </row>
    <row r="163" s="22" customFormat="1" ht="20.1" customHeight="1" spans="1:9">
      <c r="A163" s="153">
        <v>205</v>
      </c>
      <c r="B163" s="154" t="s">
        <v>276</v>
      </c>
      <c r="C163" s="150">
        <v>58913</v>
      </c>
      <c r="D163" s="151">
        <f>D164+D168+D174+D177+D179+D181+D185+D188</f>
        <v>63182</v>
      </c>
      <c r="E163" s="151">
        <v>67418</v>
      </c>
      <c r="F163" s="151">
        <f>F164+F168+F174+F177+F179+F181+F185+F188</f>
        <v>67231</v>
      </c>
      <c r="G163" s="152">
        <f t="shared" si="16"/>
        <v>1.06408470766991</v>
      </c>
      <c r="H163" s="152">
        <f t="shared" si="18"/>
        <v>1.14119124811162</v>
      </c>
      <c r="I163" s="160">
        <f t="shared" si="17"/>
        <v>256744</v>
      </c>
    </row>
    <row r="164" s="22" customFormat="1" ht="20.1" customHeight="1" spans="1:9">
      <c r="A164" s="153">
        <v>20501</v>
      </c>
      <c r="B164" s="154" t="s">
        <v>277</v>
      </c>
      <c r="C164" s="150">
        <v>438</v>
      </c>
      <c r="D164" s="151">
        <v>464</v>
      </c>
      <c r="E164" s="151">
        <v>535</v>
      </c>
      <c r="F164" s="151">
        <v>557</v>
      </c>
      <c r="G164" s="152">
        <f t="shared" si="16"/>
        <v>1.20043103448276</v>
      </c>
      <c r="H164" s="152">
        <f t="shared" si="18"/>
        <v>1.27168949771689</v>
      </c>
      <c r="I164" s="160">
        <f t="shared" si="17"/>
        <v>1994</v>
      </c>
    </row>
    <row r="165" ht="20.1" customHeight="1" spans="1:9">
      <c r="A165" s="155">
        <v>2050101</v>
      </c>
      <c r="B165" s="156" t="s">
        <v>164</v>
      </c>
      <c r="C165" s="157">
        <v>354</v>
      </c>
      <c r="D165" s="158">
        <v>378</v>
      </c>
      <c r="E165" s="158">
        <v>449</v>
      </c>
      <c r="F165" s="158">
        <v>471</v>
      </c>
      <c r="G165" s="159">
        <f t="shared" si="16"/>
        <v>1.24603174603175</v>
      </c>
      <c r="H165" s="159">
        <f t="shared" si="18"/>
        <v>1.33050847457627</v>
      </c>
      <c r="I165" s="160">
        <f t="shared" si="17"/>
        <v>1652</v>
      </c>
    </row>
    <row r="166" ht="20.1" customHeight="1" spans="1:9">
      <c r="A166" s="155">
        <v>2050102</v>
      </c>
      <c r="B166" s="156" t="s">
        <v>165</v>
      </c>
      <c r="C166" s="157">
        <v>0</v>
      </c>
      <c r="D166" s="158">
        <v>36</v>
      </c>
      <c r="E166" s="158">
        <v>36</v>
      </c>
      <c r="F166" s="158">
        <v>36</v>
      </c>
      <c r="G166" s="159">
        <f t="shared" si="16"/>
        <v>1</v>
      </c>
      <c r="H166" s="159">
        <v>0</v>
      </c>
      <c r="I166" s="160">
        <f t="shared" si="17"/>
        <v>108</v>
      </c>
    </row>
    <row r="167" ht="20.1" customHeight="1" spans="1:9">
      <c r="A167" s="155">
        <v>2050199</v>
      </c>
      <c r="B167" s="156" t="s">
        <v>278</v>
      </c>
      <c r="C167" s="157">
        <v>84</v>
      </c>
      <c r="D167" s="158">
        <v>50</v>
      </c>
      <c r="E167" s="158">
        <v>50</v>
      </c>
      <c r="F167" s="158">
        <v>50</v>
      </c>
      <c r="G167" s="159">
        <f t="shared" si="16"/>
        <v>1</v>
      </c>
      <c r="H167" s="159"/>
      <c r="I167" s="160">
        <f t="shared" si="17"/>
        <v>234</v>
      </c>
    </row>
    <row r="168" s="22" customFormat="1" ht="20.1" customHeight="1" spans="1:9">
      <c r="A168" s="153">
        <v>20502</v>
      </c>
      <c r="B168" s="154" t="s">
        <v>279</v>
      </c>
      <c r="C168" s="150">
        <v>55565</v>
      </c>
      <c r="D168" s="151">
        <v>59664</v>
      </c>
      <c r="E168" s="151">
        <v>63340</v>
      </c>
      <c r="F168" s="151">
        <v>63109</v>
      </c>
      <c r="G168" s="152">
        <f t="shared" si="16"/>
        <v>1.05774001072674</v>
      </c>
      <c r="H168" s="152">
        <f t="shared" ref="H168:H197" si="19">F168/C168</f>
        <v>1.13576891928372</v>
      </c>
      <c r="I168" s="160">
        <f t="shared" si="17"/>
        <v>241678</v>
      </c>
    </row>
    <row r="169" ht="20.1" customHeight="1" spans="1:9">
      <c r="A169" s="155">
        <v>2050201</v>
      </c>
      <c r="B169" s="156" t="s">
        <v>280</v>
      </c>
      <c r="C169" s="157">
        <v>1531</v>
      </c>
      <c r="D169" s="158">
        <v>2237</v>
      </c>
      <c r="E169" s="158">
        <v>2392</v>
      </c>
      <c r="F169" s="158">
        <v>2255</v>
      </c>
      <c r="G169" s="159">
        <f t="shared" si="16"/>
        <v>1.00804649083594</v>
      </c>
      <c r="H169" s="159">
        <f t="shared" si="19"/>
        <v>1.47289353363815</v>
      </c>
      <c r="I169" s="160">
        <f t="shared" si="17"/>
        <v>8415</v>
      </c>
    </row>
    <row r="170" ht="20.1" customHeight="1" spans="1:9">
      <c r="A170" s="155">
        <v>2050202</v>
      </c>
      <c r="B170" s="156" t="s">
        <v>281</v>
      </c>
      <c r="C170" s="157">
        <v>35729</v>
      </c>
      <c r="D170" s="158">
        <v>37663</v>
      </c>
      <c r="E170" s="158">
        <v>39775</v>
      </c>
      <c r="F170" s="158">
        <v>38892</v>
      </c>
      <c r="G170" s="159">
        <f t="shared" si="16"/>
        <v>1.03263149510129</v>
      </c>
      <c r="H170" s="159">
        <f t="shared" si="19"/>
        <v>1.08852752665902</v>
      </c>
      <c r="I170" s="160">
        <f t="shared" si="17"/>
        <v>152059</v>
      </c>
    </row>
    <row r="171" ht="20.1" customHeight="1" spans="1:9">
      <c r="A171" s="155">
        <v>2050203</v>
      </c>
      <c r="B171" s="156" t="s">
        <v>282</v>
      </c>
      <c r="C171" s="157">
        <v>15158</v>
      </c>
      <c r="D171" s="158">
        <v>16215</v>
      </c>
      <c r="E171" s="158">
        <v>16518</v>
      </c>
      <c r="F171" s="158">
        <v>16241</v>
      </c>
      <c r="G171" s="159">
        <f t="shared" si="16"/>
        <v>1.00160345359235</v>
      </c>
      <c r="H171" s="159">
        <f t="shared" si="19"/>
        <v>1.07144742050402</v>
      </c>
      <c r="I171" s="160">
        <f t="shared" si="17"/>
        <v>64132</v>
      </c>
    </row>
    <row r="172" ht="20.1" customHeight="1" spans="1:9">
      <c r="A172" s="155">
        <v>2050204</v>
      </c>
      <c r="B172" s="156" t="s">
        <v>283</v>
      </c>
      <c r="C172" s="157">
        <v>3041</v>
      </c>
      <c r="D172" s="158">
        <v>3429</v>
      </c>
      <c r="E172" s="158">
        <v>4655</v>
      </c>
      <c r="F172" s="158">
        <v>5646</v>
      </c>
      <c r="G172" s="159">
        <f t="shared" si="16"/>
        <v>1.64654418197725</v>
      </c>
      <c r="H172" s="159">
        <f t="shared" si="19"/>
        <v>1.85662610983229</v>
      </c>
      <c r="I172" s="160">
        <f t="shared" si="17"/>
        <v>16771</v>
      </c>
    </row>
    <row r="173" ht="20.1" customHeight="1" spans="1:9">
      <c r="A173" s="155">
        <v>2050299</v>
      </c>
      <c r="B173" s="156" t="s">
        <v>284</v>
      </c>
      <c r="C173" s="157">
        <v>106</v>
      </c>
      <c r="D173" s="158">
        <v>120</v>
      </c>
      <c r="E173" s="158">
        <v>0</v>
      </c>
      <c r="F173" s="158">
        <v>75</v>
      </c>
      <c r="G173" s="159">
        <f t="shared" si="16"/>
        <v>0.625</v>
      </c>
      <c r="H173" s="159">
        <f t="shared" si="19"/>
        <v>0.707547169811321</v>
      </c>
      <c r="I173" s="160">
        <f t="shared" si="17"/>
        <v>301</v>
      </c>
    </row>
    <row r="174" s="22" customFormat="1" ht="20.1" customHeight="1" spans="1:9">
      <c r="A174" s="153">
        <v>20503</v>
      </c>
      <c r="B174" s="154" t="s">
        <v>285</v>
      </c>
      <c r="C174" s="150">
        <v>693</v>
      </c>
      <c r="D174" s="151">
        <v>837</v>
      </c>
      <c r="E174" s="151">
        <v>1237</v>
      </c>
      <c r="F174" s="151">
        <v>1208</v>
      </c>
      <c r="G174" s="152">
        <f t="shared" si="16"/>
        <v>1.44324970131422</v>
      </c>
      <c r="H174" s="152">
        <f t="shared" si="19"/>
        <v>1.74314574314574</v>
      </c>
      <c r="I174" s="160">
        <f t="shared" si="17"/>
        <v>3975</v>
      </c>
    </row>
    <row r="175" s="22" customFormat="1" ht="20.1" customHeight="1" spans="1:9">
      <c r="A175" s="155">
        <v>2050302</v>
      </c>
      <c r="B175" s="156" t="s">
        <v>286</v>
      </c>
      <c r="C175" s="150"/>
      <c r="D175" s="151">
        <v>30</v>
      </c>
      <c r="E175" s="151">
        <v>250</v>
      </c>
      <c r="F175" s="151"/>
      <c r="G175" s="152">
        <f t="shared" si="16"/>
        <v>0</v>
      </c>
      <c r="H175" s="152"/>
      <c r="I175" s="160">
        <f t="shared" si="17"/>
        <v>280</v>
      </c>
    </row>
    <row r="176" ht="20.1" customHeight="1" spans="1:9">
      <c r="A176" s="155">
        <v>2050304</v>
      </c>
      <c r="B176" s="156" t="s">
        <v>287</v>
      </c>
      <c r="C176" s="157">
        <v>663</v>
      </c>
      <c r="D176" s="158">
        <v>807</v>
      </c>
      <c r="E176" s="158">
        <v>987</v>
      </c>
      <c r="F176" s="158">
        <v>1208</v>
      </c>
      <c r="G176" s="159">
        <f t="shared" si="16"/>
        <v>1.49690210656753</v>
      </c>
      <c r="H176" s="159">
        <f t="shared" si="19"/>
        <v>1.82202111613876</v>
      </c>
      <c r="I176" s="160">
        <f t="shared" si="17"/>
        <v>3665</v>
      </c>
    </row>
    <row r="177" ht="20.1" customHeight="1" spans="1:9">
      <c r="A177" s="155">
        <v>20504</v>
      </c>
      <c r="B177" s="154" t="s">
        <v>288</v>
      </c>
      <c r="C177" s="162"/>
      <c r="D177" s="158">
        <v>5</v>
      </c>
      <c r="E177" s="158">
        <v>5</v>
      </c>
      <c r="F177" s="158">
        <v>5</v>
      </c>
      <c r="G177" s="159">
        <f t="shared" si="16"/>
        <v>1</v>
      </c>
      <c r="H177" s="159">
        <v>0</v>
      </c>
      <c r="I177" s="160">
        <f t="shared" si="17"/>
        <v>15</v>
      </c>
    </row>
    <row r="178" ht="20.1" customHeight="1" spans="1:9">
      <c r="A178" s="155">
        <v>2050404</v>
      </c>
      <c r="B178" s="156" t="s">
        <v>289</v>
      </c>
      <c r="C178" s="157"/>
      <c r="D178" s="158">
        <v>5</v>
      </c>
      <c r="E178" s="158">
        <v>5</v>
      </c>
      <c r="F178" s="158">
        <v>5</v>
      </c>
      <c r="G178" s="159">
        <f t="shared" si="16"/>
        <v>1</v>
      </c>
      <c r="H178" s="159">
        <v>0</v>
      </c>
      <c r="I178" s="160">
        <f t="shared" si="17"/>
        <v>15</v>
      </c>
    </row>
    <row r="179" s="22" customFormat="1" ht="20.1" customHeight="1" spans="1:9">
      <c r="A179" s="153">
        <v>20507</v>
      </c>
      <c r="B179" s="154" t="s">
        <v>290</v>
      </c>
      <c r="C179" s="150">
        <v>340</v>
      </c>
      <c r="D179" s="151">
        <v>379</v>
      </c>
      <c r="E179" s="151">
        <v>507</v>
      </c>
      <c r="F179" s="151">
        <v>502</v>
      </c>
      <c r="G179" s="152">
        <f t="shared" si="16"/>
        <v>1.3245382585752</v>
      </c>
      <c r="H179" s="152">
        <f t="shared" si="19"/>
        <v>1.47647058823529</v>
      </c>
      <c r="I179" s="160">
        <f t="shared" si="17"/>
        <v>1728</v>
      </c>
    </row>
    <row r="180" ht="20.1" customHeight="1" spans="1:9">
      <c r="A180" s="155">
        <v>2050701</v>
      </c>
      <c r="B180" s="156" t="s">
        <v>291</v>
      </c>
      <c r="C180" s="157">
        <v>340</v>
      </c>
      <c r="D180" s="158">
        <v>379</v>
      </c>
      <c r="E180" s="158">
        <v>507</v>
      </c>
      <c r="F180" s="158">
        <v>502</v>
      </c>
      <c r="G180" s="159">
        <f t="shared" si="16"/>
        <v>1.3245382585752</v>
      </c>
      <c r="H180" s="159">
        <f t="shared" si="19"/>
        <v>1.47647058823529</v>
      </c>
      <c r="I180" s="160">
        <f t="shared" si="17"/>
        <v>1728</v>
      </c>
    </row>
    <row r="181" s="22" customFormat="1" ht="20.1" customHeight="1" spans="1:9">
      <c r="A181" s="153">
        <v>20508</v>
      </c>
      <c r="B181" s="154" t="s">
        <v>292</v>
      </c>
      <c r="C181" s="150">
        <v>505</v>
      </c>
      <c r="D181" s="151">
        <v>443</v>
      </c>
      <c r="E181" s="151">
        <v>488</v>
      </c>
      <c r="F181" s="151">
        <v>490</v>
      </c>
      <c r="G181" s="152">
        <f t="shared" si="16"/>
        <v>1.10609480812641</v>
      </c>
      <c r="H181" s="152">
        <f t="shared" si="19"/>
        <v>0.97029702970297</v>
      </c>
      <c r="I181" s="160">
        <f t="shared" si="17"/>
        <v>1926</v>
      </c>
    </row>
    <row r="182" ht="20.1" customHeight="1" spans="1:9">
      <c r="A182" s="155">
        <v>2050801</v>
      </c>
      <c r="B182" s="156" t="s">
        <v>293</v>
      </c>
      <c r="C182" s="157">
        <v>352</v>
      </c>
      <c r="D182" s="158">
        <v>227</v>
      </c>
      <c r="E182" s="158">
        <v>259</v>
      </c>
      <c r="F182" s="158">
        <v>250</v>
      </c>
      <c r="G182" s="159">
        <f t="shared" si="16"/>
        <v>1.10132158590308</v>
      </c>
      <c r="H182" s="159">
        <f t="shared" si="19"/>
        <v>0.710227272727273</v>
      </c>
      <c r="I182" s="160">
        <f t="shared" si="17"/>
        <v>1088</v>
      </c>
    </row>
    <row r="183" ht="20.1" customHeight="1" spans="1:9">
      <c r="A183" s="155">
        <v>2050802</v>
      </c>
      <c r="B183" s="156" t="s">
        <v>294</v>
      </c>
      <c r="C183" s="157">
        <v>153</v>
      </c>
      <c r="D183" s="158">
        <v>196</v>
      </c>
      <c r="E183" s="158">
        <v>209</v>
      </c>
      <c r="F183" s="158">
        <v>234</v>
      </c>
      <c r="G183" s="159">
        <f t="shared" si="16"/>
        <v>1.19387755102041</v>
      </c>
      <c r="H183" s="159">
        <f t="shared" si="19"/>
        <v>1.52941176470588</v>
      </c>
      <c r="I183" s="160">
        <f t="shared" si="17"/>
        <v>792</v>
      </c>
    </row>
    <row r="184" ht="20.1" customHeight="1" spans="1:9">
      <c r="A184" s="155">
        <v>2050803</v>
      </c>
      <c r="B184" s="156" t="s">
        <v>295</v>
      </c>
      <c r="C184" s="157">
        <v>0</v>
      </c>
      <c r="D184" s="158">
        <v>20</v>
      </c>
      <c r="E184" s="158">
        <v>20</v>
      </c>
      <c r="F184" s="158">
        <v>6</v>
      </c>
      <c r="G184" s="159">
        <f t="shared" si="16"/>
        <v>0.3</v>
      </c>
      <c r="H184" s="159"/>
      <c r="I184" s="160">
        <f t="shared" si="17"/>
        <v>46</v>
      </c>
    </row>
    <row r="185" s="22" customFormat="1" ht="20.1" customHeight="1" spans="1:9">
      <c r="A185" s="153">
        <v>20509</v>
      </c>
      <c r="B185" s="154" t="s">
        <v>296</v>
      </c>
      <c r="C185" s="150">
        <v>1083</v>
      </c>
      <c r="D185" s="151">
        <v>1090</v>
      </c>
      <c r="E185" s="151">
        <v>1306</v>
      </c>
      <c r="F185" s="151">
        <v>1347</v>
      </c>
      <c r="G185" s="152">
        <f t="shared" si="16"/>
        <v>1.23577981651376</v>
      </c>
      <c r="H185" s="152">
        <f t="shared" si="19"/>
        <v>1.24376731301939</v>
      </c>
      <c r="I185" s="160">
        <f t="shared" si="17"/>
        <v>4826</v>
      </c>
    </row>
    <row r="186" s="22" customFormat="1" ht="20.1" customHeight="1" spans="1:9">
      <c r="A186" s="155">
        <v>2050901</v>
      </c>
      <c r="B186" s="163" t="s">
        <v>297</v>
      </c>
      <c r="C186" s="150"/>
      <c r="D186" s="158">
        <v>60</v>
      </c>
      <c r="E186" s="151"/>
      <c r="F186" s="151"/>
      <c r="G186" s="152">
        <f t="shared" si="16"/>
        <v>0</v>
      </c>
      <c r="H186" s="152"/>
      <c r="I186" s="160">
        <f t="shared" si="17"/>
        <v>60</v>
      </c>
    </row>
    <row r="187" ht="20.1" customHeight="1" spans="1:9">
      <c r="A187" s="155">
        <v>2050999</v>
      </c>
      <c r="B187" s="156" t="s">
        <v>298</v>
      </c>
      <c r="C187" s="157">
        <v>1024</v>
      </c>
      <c r="D187" s="158">
        <v>1030</v>
      </c>
      <c r="E187" s="158">
        <v>1306</v>
      </c>
      <c r="F187" s="158">
        <v>1347</v>
      </c>
      <c r="G187" s="159">
        <f t="shared" si="16"/>
        <v>1.30776699029126</v>
      </c>
      <c r="H187" s="159">
        <f t="shared" si="19"/>
        <v>1.3154296875</v>
      </c>
      <c r="I187" s="160">
        <f t="shared" si="17"/>
        <v>4707</v>
      </c>
    </row>
    <row r="188" s="22" customFormat="1" ht="20.1" customHeight="1" spans="1:9">
      <c r="A188" s="153">
        <v>20599</v>
      </c>
      <c r="B188" s="154" t="s">
        <v>299</v>
      </c>
      <c r="C188" s="150">
        <v>289</v>
      </c>
      <c r="D188" s="151">
        <v>300</v>
      </c>
      <c r="E188" s="151">
        <v>0</v>
      </c>
      <c r="F188" s="151">
        <v>13</v>
      </c>
      <c r="G188" s="152">
        <f t="shared" si="16"/>
        <v>0.0433333333333333</v>
      </c>
      <c r="H188" s="152">
        <f t="shared" si="19"/>
        <v>0.0449826989619377</v>
      </c>
      <c r="I188" s="160">
        <f t="shared" si="17"/>
        <v>602</v>
      </c>
    </row>
    <row r="189" ht="20.1" customHeight="1" spans="1:9">
      <c r="A189" s="164">
        <v>2059999</v>
      </c>
      <c r="B189" s="165" t="s">
        <v>300</v>
      </c>
      <c r="C189" s="157">
        <v>289</v>
      </c>
      <c r="D189" s="158">
        <v>300</v>
      </c>
      <c r="E189" s="158">
        <v>0</v>
      </c>
      <c r="F189" s="158">
        <v>13</v>
      </c>
      <c r="G189" s="159">
        <f t="shared" si="16"/>
        <v>0.0433333333333333</v>
      </c>
      <c r="H189" s="159">
        <f t="shared" si="19"/>
        <v>0.0449826989619377</v>
      </c>
      <c r="I189" s="160">
        <f t="shared" si="17"/>
        <v>602</v>
      </c>
    </row>
    <row r="190" s="22" customFormat="1" ht="20.1" customHeight="1" spans="1:9">
      <c r="A190" s="153">
        <v>206</v>
      </c>
      <c r="B190" s="154" t="s">
        <v>301</v>
      </c>
      <c r="C190" s="150">
        <v>625</v>
      </c>
      <c r="D190" s="151">
        <f>D191+D195+D198+D202+D204+D193</f>
        <v>680</v>
      </c>
      <c r="E190" s="151">
        <v>431</v>
      </c>
      <c r="F190" s="151">
        <f>F191+F195+F198+F202+F204+F193</f>
        <v>481</v>
      </c>
      <c r="G190" s="152">
        <f t="shared" si="16"/>
        <v>0.707352941176471</v>
      </c>
      <c r="H190" s="152">
        <f t="shared" si="19"/>
        <v>0.7696</v>
      </c>
      <c r="I190" s="160">
        <f t="shared" si="17"/>
        <v>2217</v>
      </c>
    </row>
    <row r="191" s="22" customFormat="1" ht="20.1" customHeight="1" spans="1:9">
      <c r="A191" s="153">
        <v>20601</v>
      </c>
      <c r="B191" s="154" t="s">
        <v>302</v>
      </c>
      <c r="C191" s="150">
        <v>63</v>
      </c>
      <c r="D191" s="151">
        <v>76</v>
      </c>
      <c r="E191" s="151">
        <v>88</v>
      </c>
      <c r="F191" s="151">
        <v>84</v>
      </c>
      <c r="G191" s="152">
        <f t="shared" si="16"/>
        <v>1.10526315789474</v>
      </c>
      <c r="H191" s="152">
        <f t="shared" si="19"/>
        <v>1.33333333333333</v>
      </c>
      <c r="I191" s="160">
        <f t="shared" si="17"/>
        <v>311</v>
      </c>
    </row>
    <row r="192" ht="20.1" customHeight="1" spans="1:9">
      <c r="A192" s="155">
        <v>2060101</v>
      </c>
      <c r="B192" s="156" t="s">
        <v>164</v>
      </c>
      <c r="C192" s="157">
        <v>63</v>
      </c>
      <c r="D192" s="158">
        <v>76</v>
      </c>
      <c r="E192" s="158">
        <v>88</v>
      </c>
      <c r="F192" s="158">
        <v>84</v>
      </c>
      <c r="G192" s="159">
        <f t="shared" si="16"/>
        <v>1.10526315789474</v>
      </c>
      <c r="H192" s="159">
        <f t="shared" si="19"/>
        <v>1.33333333333333</v>
      </c>
      <c r="I192" s="160">
        <f t="shared" si="17"/>
        <v>311</v>
      </c>
    </row>
    <row r="193" s="22" customFormat="1" ht="20.1" customHeight="1" spans="1:9">
      <c r="A193" s="153">
        <v>20602</v>
      </c>
      <c r="B193" s="154" t="s">
        <v>303</v>
      </c>
      <c r="C193" s="161">
        <v>2</v>
      </c>
      <c r="D193" s="151"/>
      <c r="E193" s="151"/>
      <c r="F193" s="151">
        <v>0</v>
      </c>
      <c r="G193" s="152"/>
      <c r="H193" s="152"/>
      <c r="I193" s="160">
        <f t="shared" si="17"/>
        <v>2</v>
      </c>
    </row>
    <row r="194" ht="20.1" customHeight="1" spans="1:9">
      <c r="A194" s="155">
        <v>2060201</v>
      </c>
      <c r="B194" s="156" t="s">
        <v>304</v>
      </c>
      <c r="C194" s="157">
        <v>2</v>
      </c>
      <c r="D194" s="158"/>
      <c r="E194" s="158"/>
      <c r="F194" s="158">
        <v>0</v>
      </c>
      <c r="G194" s="159"/>
      <c r="H194" s="159"/>
      <c r="I194" s="160">
        <f t="shared" si="17"/>
        <v>2</v>
      </c>
    </row>
    <row r="195" s="22" customFormat="1" ht="20.1" customHeight="1" spans="1:9">
      <c r="A195" s="153">
        <v>20604</v>
      </c>
      <c r="B195" s="154" t="s">
        <v>305</v>
      </c>
      <c r="C195" s="150">
        <v>237</v>
      </c>
      <c r="D195" s="151">
        <v>260</v>
      </c>
      <c r="E195" s="151">
        <v>173</v>
      </c>
      <c r="F195" s="151">
        <v>232</v>
      </c>
      <c r="G195" s="152">
        <f t="shared" si="16"/>
        <v>0.892307692307692</v>
      </c>
      <c r="H195" s="152">
        <f t="shared" si="19"/>
        <v>0.978902953586498</v>
      </c>
      <c r="I195" s="160">
        <f t="shared" si="17"/>
        <v>902</v>
      </c>
    </row>
    <row r="196" ht="20.1" customHeight="1" spans="1:9">
      <c r="A196" s="155">
        <v>2060402</v>
      </c>
      <c r="B196" s="156" t="s">
        <v>306</v>
      </c>
      <c r="C196" s="157">
        <v>99</v>
      </c>
      <c r="D196" s="158">
        <v>120</v>
      </c>
      <c r="E196" s="158">
        <v>173</v>
      </c>
      <c r="F196" s="158">
        <v>222</v>
      </c>
      <c r="G196" s="159">
        <f t="shared" si="16"/>
        <v>1.85</v>
      </c>
      <c r="H196" s="159">
        <f t="shared" si="19"/>
        <v>2.24242424242424</v>
      </c>
      <c r="I196" s="160">
        <f t="shared" si="17"/>
        <v>614</v>
      </c>
    </row>
    <row r="197" ht="20.1" customHeight="1" spans="1:9">
      <c r="A197" s="155">
        <v>2060499</v>
      </c>
      <c r="B197" s="156" t="s">
        <v>307</v>
      </c>
      <c r="C197" s="157">
        <v>138</v>
      </c>
      <c r="D197" s="158">
        <v>140</v>
      </c>
      <c r="E197" s="158">
        <v>0</v>
      </c>
      <c r="F197" s="158">
        <v>10</v>
      </c>
      <c r="G197" s="159">
        <f t="shared" ref="G197:G260" si="20">F197/D197</f>
        <v>0.0714285714285714</v>
      </c>
      <c r="H197" s="159">
        <f t="shared" si="19"/>
        <v>0.072463768115942</v>
      </c>
      <c r="I197" s="160">
        <f t="shared" ref="I197:I260" si="21">D197+E197+F197+C197</f>
        <v>288</v>
      </c>
    </row>
    <row r="198" s="22" customFormat="1" ht="20.1" customHeight="1" spans="1:9">
      <c r="A198" s="153">
        <v>20607</v>
      </c>
      <c r="B198" s="154" t="s">
        <v>308</v>
      </c>
      <c r="C198" s="150">
        <v>138</v>
      </c>
      <c r="D198" s="151">
        <v>154</v>
      </c>
      <c r="E198" s="151">
        <v>170</v>
      </c>
      <c r="F198" s="151">
        <v>165</v>
      </c>
      <c r="G198" s="152">
        <f t="shared" si="20"/>
        <v>1.07142857142857</v>
      </c>
      <c r="H198" s="152">
        <f t="shared" ref="H198:H231" si="22">F198/C198</f>
        <v>1.19565217391304</v>
      </c>
      <c r="I198" s="160">
        <f t="shared" si="21"/>
        <v>627</v>
      </c>
    </row>
    <row r="199" ht="20.1" customHeight="1" spans="1:9">
      <c r="A199" s="155">
        <v>2060701</v>
      </c>
      <c r="B199" s="156" t="s">
        <v>304</v>
      </c>
      <c r="C199" s="157">
        <v>88</v>
      </c>
      <c r="D199" s="158">
        <v>104</v>
      </c>
      <c r="E199" s="158">
        <v>124</v>
      </c>
      <c r="F199" s="158">
        <v>129</v>
      </c>
      <c r="G199" s="159">
        <f t="shared" si="20"/>
        <v>1.24038461538462</v>
      </c>
      <c r="H199" s="159">
        <f t="shared" si="22"/>
        <v>1.46590909090909</v>
      </c>
      <c r="I199" s="160">
        <f t="shared" si="21"/>
        <v>445</v>
      </c>
    </row>
    <row r="200" ht="20.1" customHeight="1" spans="1:9">
      <c r="A200" s="155">
        <v>2060702</v>
      </c>
      <c r="B200" s="156" t="s">
        <v>309</v>
      </c>
      <c r="C200" s="157">
        <v>25</v>
      </c>
      <c r="D200" s="158">
        <v>50</v>
      </c>
      <c r="E200" s="158">
        <v>41</v>
      </c>
      <c r="F200" s="158">
        <v>31</v>
      </c>
      <c r="G200" s="159">
        <f t="shared" si="20"/>
        <v>0.62</v>
      </c>
      <c r="H200" s="159">
        <f t="shared" si="22"/>
        <v>1.24</v>
      </c>
      <c r="I200" s="160">
        <f t="shared" si="21"/>
        <v>147</v>
      </c>
    </row>
    <row r="201" ht="20.1" customHeight="1" spans="1:9">
      <c r="A201" s="155">
        <v>2060799</v>
      </c>
      <c r="B201" s="156" t="s">
        <v>310</v>
      </c>
      <c r="C201" s="157">
        <v>25</v>
      </c>
      <c r="D201" s="158">
        <v>0</v>
      </c>
      <c r="E201" s="158">
        <v>5</v>
      </c>
      <c r="F201" s="158">
        <v>5</v>
      </c>
      <c r="G201" s="159"/>
      <c r="H201" s="159">
        <f t="shared" si="22"/>
        <v>0.2</v>
      </c>
      <c r="I201" s="160">
        <f t="shared" si="21"/>
        <v>35</v>
      </c>
    </row>
    <row r="202" s="22" customFormat="1" ht="20.1" customHeight="1" spans="1:9">
      <c r="A202" s="153">
        <v>20609</v>
      </c>
      <c r="B202" s="154" t="s">
        <v>311</v>
      </c>
      <c r="C202" s="150">
        <v>40</v>
      </c>
      <c r="D202" s="151">
        <v>40</v>
      </c>
      <c r="E202" s="151"/>
      <c r="F202" s="151">
        <v>0</v>
      </c>
      <c r="G202" s="152">
        <f t="shared" si="20"/>
        <v>0</v>
      </c>
      <c r="H202" s="152">
        <f t="shared" si="22"/>
        <v>0</v>
      </c>
      <c r="I202" s="160">
        <f t="shared" si="21"/>
        <v>80</v>
      </c>
    </row>
    <row r="203" ht="20.1" customHeight="1" spans="1:9">
      <c r="A203" s="155">
        <v>2060901</v>
      </c>
      <c r="B203" s="156" t="s">
        <v>312</v>
      </c>
      <c r="C203" s="157">
        <v>40</v>
      </c>
      <c r="D203" s="158">
        <v>40</v>
      </c>
      <c r="E203" s="158"/>
      <c r="F203" s="158">
        <v>0</v>
      </c>
      <c r="G203" s="159">
        <f t="shared" si="20"/>
        <v>0</v>
      </c>
      <c r="H203" s="159">
        <f t="shared" si="22"/>
        <v>0</v>
      </c>
      <c r="I203" s="160">
        <f t="shared" si="21"/>
        <v>80</v>
      </c>
    </row>
    <row r="204" s="22" customFormat="1" ht="20.1" customHeight="1" spans="1:9">
      <c r="A204" s="153">
        <v>20699</v>
      </c>
      <c r="B204" s="154" t="s">
        <v>313</v>
      </c>
      <c r="C204" s="150">
        <v>145</v>
      </c>
      <c r="D204" s="151">
        <v>150</v>
      </c>
      <c r="E204" s="151">
        <v>0</v>
      </c>
      <c r="F204" s="151">
        <v>0</v>
      </c>
      <c r="G204" s="152">
        <f t="shared" si="20"/>
        <v>0</v>
      </c>
      <c r="H204" s="152">
        <f t="shared" si="22"/>
        <v>0</v>
      </c>
      <c r="I204" s="160">
        <f t="shared" si="21"/>
        <v>295</v>
      </c>
    </row>
    <row r="205" ht="20.1" customHeight="1" spans="1:9">
      <c r="A205" s="155">
        <v>2069999</v>
      </c>
      <c r="B205" s="156" t="s">
        <v>314</v>
      </c>
      <c r="C205" s="157">
        <v>145</v>
      </c>
      <c r="D205" s="158">
        <v>150</v>
      </c>
      <c r="E205" s="158">
        <v>0</v>
      </c>
      <c r="F205" s="158">
        <v>0</v>
      </c>
      <c r="G205" s="159">
        <f t="shared" si="20"/>
        <v>0</v>
      </c>
      <c r="H205" s="159">
        <f t="shared" si="22"/>
        <v>0</v>
      </c>
      <c r="I205" s="160">
        <f t="shared" si="21"/>
        <v>295</v>
      </c>
    </row>
    <row r="206" s="22" customFormat="1" ht="20.1" customHeight="1" spans="1:9">
      <c r="A206" s="153">
        <v>207</v>
      </c>
      <c r="B206" s="154" t="s">
        <v>315</v>
      </c>
      <c r="C206" s="150">
        <v>1810</v>
      </c>
      <c r="D206" s="151">
        <f>D207+D215+D217+D220+D225</f>
        <v>1944</v>
      </c>
      <c r="E206" s="151">
        <v>1774</v>
      </c>
      <c r="F206" s="151">
        <f>F207+F215+F217+F220+F225</f>
        <v>1570</v>
      </c>
      <c r="G206" s="152">
        <f t="shared" si="20"/>
        <v>0.80761316872428</v>
      </c>
      <c r="H206" s="152">
        <f t="shared" si="22"/>
        <v>0.867403314917127</v>
      </c>
      <c r="I206" s="160">
        <f t="shared" si="21"/>
        <v>7098</v>
      </c>
    </row>
    <row r="207" s="22" customFormat="1" ht="20.1" customHeight="1" spans="1:9">
      <c r="A207" s="153">
        <v>20701</v>
      </c>
      <c r="B207" s="154" t="s">
        <v>316</v>
      </c>
      <c r="C207" s="150">
        <v>788</v>
      </c>
      <c r="D207" s="151">
        <f>SUM(D208:D214)</f>
        <v>839</v>
      </c>
      <c r="E207" s="151">
        <v>925</v>
      </c>
      <c r="F207" s="151">
        <v>954</v>
      </c>
      <c r="G207" s="152">
        <f t="shared" si="20"/>
        <v>1.13706793802145</v>
      </c>
      <c r="H207" s="152">
        <f t="shared" si="22"/>
        <v>1.21065989847716</v>
      </c>
      <c r="I207" s="160">
        <f t="shared" si="21"/>
        <v>3506</v>
      </c>
    </row>
    <row r="208" s="22" customFormat="1" ht="20.1" customHeight="1" spans="1:9">
      <c r="A208" s="155">
        <v>2070101</v>
      </c>
      <c r="B208" s="156" t="s">
        <v>164</v>
      </c>
      <c r="C208" s="150"/>
      <c r="D208" s="151"/>
      <c r="E208" s="151"/>
      <c r="F208" s="158">
        <v>41</v>
      </c>
      <c r="G208" s="152"/>
      <c r="H208" s="152"/>
      <c r="I208" s="160">
        <f t="shared" si="21"/>
        <v>41</v>
      </c>
    </row>
    <row r="209" s="22" customFormat="1" ht="20.1" customHeight="1" spans="1:9">
      <c r="A209" s="155">
        <v>2070102</v>
      </c>
      <c r="B209" s="166" t="s">
        <v>317</v>
      </c>
      <c r="C209" s="150"/>
      <c r="D209" s="151">
        <v>3</v>
      </c>
      <c r="E209" s="151">
        <v>3</v>
      </c>
      <c r="F209" s="158"/>
      <c r="G209" s="152">
        <f t="shared" si="20"/>
        <v>0</v>
      </c>
      <c r="H209" s="152"/>
      <c r="I209" s="160">
        <f t="shared" si="21"/>
        <v>6</v>
      </c>
    </row>
    <row r="210" ht="20.1" customHeight="1" spans="1:9">
      <c r="A210" s="155">
        <v>2070107</v>
      </c>
      <c r="B210" s="156" t="s">
        <v>318</v>
      </c>
      <c r="C210" s="157">
        <v>13</v>
      </c>
      <c r="D210" s="158">
        <v>22</v>
      </c>
      <c r="E210" s="158">
        <v>22</v>
      </c>
      <c r="F210" s="158">
        <v>22</v>
      </c>
      <c r="G210" s="159">
        <f t="shared" si="20"/>
        <v>1</v>
      </c>
      <c r="H210" s="159">
        <f t="shared" si="22"/>
        <v>1.69230769230769</v>
      </c>
      <c r="I210" s="160">
        <f t="shared" si="21"/>
        <v>79</v>
      </c>
    </row>
    <row r="211" ht="20.1" customHeight="1" spans="1:9">
      <c r="A211" s="155">
        <v>2070109</v>
      </c>
      <c r="B211" s="156" t="s">
        <v>319</v>
      </c>
      <c r="C211" s="157">
        <v>651</v>
      </c>
      <c r="D211" s="158">
        <v>709</v>
      </c>
      <c r="E211" s="158">
        <v>875</v>
      </c>
      <c r="F211" s="158">
        <v>848</v>
      </c>
      <c r="G211" s="159">
        <f t="shared" si="20"/>
        <v>1.19605077574048</v>
      </c>
      <c r="H211" s="159">
        <f t="shared" si="22"/>
        <v>1.3026113671275</v>
      </c>
      <c r="I211" s="160">
        <f t="shared" si="21"/>
        <v>3083</v>
      </c>
    </row>
    <row r="212" ht="20.1" customHeight="1" spans="1:9">
      <c r="A212" s="155">
        <v>2070111</v>
      </c>
      <c r="B212" s="156" t="s">
        <v>320</v>
      </c>
      <c r="C212" s="157">
        <v>1</v>
      </c>
      <c r="D212" s="158">
        <v>1</v>
      </c>
      <c r="E212" s="158">
        <v>1</v>
      </c>
      <c r="F212" s="158">
        <v>1</v>
      </c>
      <c r="G212" s="159">
        <f t="shared" si="20"/>
        <v>1</v>
      </c>
      <c r="H212" s="159">
        <f t="shared" si="22"/>
        <v>1</v>
      </c>
      <c r="I212" s="160">
        <f t="shared" si="21"/>
        <v>4</v>
      </c>
    </row>
    <row r="213" ht="20.1" customHeight="1" spans="1:9">
      <c r="A213" s="155">
        <v>2070112</v>
      </c>
      <c r="B213" s="156" t="s">
        <v>321</v>
      </c>
      <c r="C213" s="157"/>
      <c r="D213" s="158">
        <v>2</v>
      </c>
      <c r="E213" s="158">
        <v>2</v>
      </c>
      <c r="F213" s="158"/>
      <c r="G213" s="159">
        <f t="shared" si="20"/>
        <v>0</v>
      </c>
      <c r="H213" s="159"/>
      <c r="I213" s="160">
        <f t="shared" si="21"/>
        <v>4</v>
      </c>
    </row>
    <row r="214" ht="20.1" customHeight="1" spans="1:9">
      <c r="A214" s="155">
        <v>2070199</v>
      </c>
      <c r="B214" s="156" t="s">
        <v>322</v>
      </c>
      <c r="C214" s="157">
        <v>123</v>
      </c>
      <c r="D214" s="158">
        <v>102</v>
      </c>
      <c r="E214" s="158">
        <v>22</v>
      </c>
      <c r="F214" s="158">
        <v>37</v>
      </c>
      <c r="G214" s="159">
        <f t="shared" si="20"/>
        <v>0.362745098039216</v>
      </c>
      <c r="H214" s="159">
        <f t="shared" si="22"/>
        <v>0.300813008130081</v>
      </c>
      <c r="I214" s="160">
        <f t="shared" si="21"/>
        <v>284</v>
      </c>
    </row>
    <row r="215" s="22" customFormat="1" ht="20.1" hidden="1" customHeight="1" spans="1:9">
      <c r="A215" s="153">
        <v>20702</v>
      </c>
      <c r="B215" s="154" t="s">
        <v>323</v>
      </c>
      <c r="C215" s="150">
        <v>0</v>
      </c>
      <c r="D215" s="151">
        <v>0</v>
      </c>
      <c r="E215" s="151"/>
      <c r="F215" s="151">
        <v>0</v>
      </c>
      <c r="G215" s="152" t="e">
        <f t="shared" si="20"/>
        <v>#DIV/0!</v>
      </c>
      <c r="H215" s="152">
        <v>0</v>
      </c>
      <c r="I215" s="160">
        <f t="shared" si="21"/>
        <v>0</v>
      </c>
    </row>
    <row r="216" ht="20.1" hidden="1" customHeight="1" spans="1:9">
      <c r="A216" s="155">
        <v>2070204</v>
      </c>
      <c r="B216" s="156" t="s">
        <v>324</v>
      </c>
      <c r="C216" s="157">
        <v>0</v>
      </c>
      <c r="D216" s="158">
        <v>0</v>
      </c>
      <c r="E216" s="158"/>
      <c r="F216" s="158">
        <v>0</v>
      </c>
      <c r="G216" s="159" t="e">
        <f t="shared" si="20"/>
        <v>#DIV/0!</v>
      </c>
      <c r="H216" s="159"/>
      <c r="I216" s="160">
        <f t="shared" si="21"/>
        <v>0</v>
      </c>
    </row>
    <row r="217" s="22" customFormat="1" ht="20.1" customHeight="1" spans="1:9">
      <c r="A217" s="153">
        <v>20703</v>
      </c>
      <c r="B217" s="154" t="s">
        <v>325</v>
      </c>
      <c r="C217" s="150">
        <v>35</v>
      </c>
      <c r="D217" s="151">
        <v>29</v>
      </c>
      <c r="E217" s="151">
        <v>29</v>
      </c>
      <c r="F217" s="151">
        <v>4</v>
      </c>
      <c r="G217" s="152">
        <f t="shared" si="20"/>
        <v>0.137931034482759</v>
      </c>
      <c r="H217" s="152">
        <f t="shared" si="22"/>
        <v>0.114285714285714</v>
      </c>
      <c r="I217" s="160">
        <f t="shared" si="21"/>
        <v>97</v>
      </c>
    </row>
    <row r="218" ht="20.1" hidden="1" customHeight="1" spans="1:9">
      <c r="A218" s="155">
        <v>2070307</v>
      </c>
      <c r="B218" s="156" t="s">
        <v>326</v>
      </c>
      <c r="C218" s="157">
        <v>0</v>
      </c>
      <c r="D218" s="158">
        <v>0</v>
      </c>
      <c r="E218" s="158"/>
      <c r="F218" s="158">
        <v>0</v>
      </c>
      <c r="G218" s="159" t="e">
        <f t="shared" si="20"/>
        <v>#DIV/0!</v>
      </c>
      <c r="H218" s="159"/>
      <c r="I218" s="160">
        <f t="shared" si="21"/>
        <v>0</v>
      </c>
    </row>
    <row r="219" ht="20.1" customHeight="1" spans="1:9">
      <c r="A219" s="155">
        <v>2070308</v>
      </c>
      <c r="B219" s="156" t="s">
        <v>327</v>
      </c>
      <c r="C219" s="157">
        <v>35</v>
      </c>
      <c r="D219" s="158">
        <v>29</v>
      </c>
      <c r="E219" s="158">
        <v>29</v>
      </c>
      <c r="F219" s="158">
        <v>4</v>
      </c>
      <c r="G219" s="159">
        <f t="shared" si="20"/>
        <v>0.137931034482759</v>
      </c>
      <c r="H219" s="159">
        <f t="shared" si="22"/>
        <v>0.114285714285714</v>
      </c>
      <c r="I219" s="160">
        <f t="shared" si="21"/>
        <v>97</v>
      </c>
    </row>
    <row r="220" s="22" customFormat="1" ht="20.1" customHeight="1" spans="1:9">
      <c r="A220" s="153">
        <v>20704</v>
      </c>
      <c r="B220" s="154" t="s">
        <v>328</v>
      </c>
      <c r="C220" s="150">
        <v>679</v>
      </c>
      <c r="D220" s="151">
        <v>764</v>
      </c>
      <c r="E220" s="151">
        <v>644</v>
      </c>
      <c r="F220" s="151">
        <v>405</v>
      </c>
      <c r="G220" s="152">
        <f t="shared" si="20"/>
        <v>0.530104712041885</v>
      </c>
      <c r="H220" s="152">
        <f t="shared" si="22"/>
        <v>0.596465390279823</v>
      </c>
      <c r="I220" s="160">
        <f t="shared" si="21"/>
        <v>2492</v>
      </c>
    </row>
    <row r="221" ht="20.1" customHeight="1" spans="1:9">
      <c r="A221" s="155">
        <v>2070404</v>
      </c>
      <c r="B221" s="156" t="s">
        <v>329</v>
      </c>
      <c r="C221" s="157">
        <v>0</v>
      </c>
      <c r="D221" s="158">
        <v>0</v>
      </c>
      <c r="E221" s="158">
        <v>35</v>
      </c>
      <c r="F221" s="158">
        <v>41</v>
      </c>
      <c r="G221" s="159"/>
      <c r="H221" s="159"/>
      <c r="I221" s="160">
        <f t="shared" si="21"/>
        <v>76</v>
      </c>
    </row>
    <row r="222" ht="20.1" customHeight="1" spans="1:9">
      <c r="A222" s="155">
        <v>2070405</v>
      </c>
      <c r="B222" s="156" t="s">
        <v>330</v>
      </c>
      <c r="C222" s="157">
        <v>116</v>
      </c>
      <c r="D222" s="158">
        <v>120</v>
      </c>
      <c r="E222" s="158">
        <v>0</v>
      </c>
      <c r="F222" s="158">
        <v>0</v>
      </c>
      <c r="G222" s="159">
        <f t="shared" si="20"/>
        <v>0</v>
      </c>
      <c r="H222" s="159">
        <f t="shared" si="22"/>
        <v>0</v>
      </c>
      <c r="I222" s="160">
        <f t="shared" si="21"/>
        <v>236</v>
      </c>
    </row>
    <row r="223" ht="20.1" customHeight="1" spans="1:9">
      <c r="A223" s="155">
        <v>2070406</v>
      </c>
      <c r="B223" s="156" t="s">
        <v>331</v>
      </c>
      <c r="C223" s="157">
        <v>44</v>
      </c>
      <c r="D223" s="158">
        <v>48</v>
      </c>
      <c r="E223" s="158">
        <v>48</v>
      </c>
      <c r="F223" s="158">
        <v>5</v>
      </c>
      <c r="G223" s="159">
        <f t="shared" si="20"/>
        <v>0.104166666666667</v>
      </c>
      <c r="H223" s="159">
        <f t="shared" si="22"/>
        <v>0.113636363636364</v>
      </c>
      <c r="I223" s="160">
        <f t="shared" si="21"/>
        <v>145</v>
      </c>
    </row>
    <row r="224" ht="20.1" customHeight="1" spans="1:9">
      <c r="A224" s="155">
        <v>2070499</v>
      </c>
      <c r="B224" s="156" t="s">
        <v>332</v>
      </c>
      <c r="C224" s="157">
        <v>519</v>
      </c>
      <c r="D224" s="158">
        <v>596</v>
      </c>
      <c r="E224" s="158">
        <v>561</v>
      </c>
      <c r="F224" s="158">
        <v>359</v>
      </c>
      <c r="G224" s="159">
        <f t="shared" si="20"/>
        <v>0.602348993288591</v>
      </c>
      <c r="H224" s="159">
        <f t="shared" si="22"/>
        <v>0.691714836223507</v>
      </c>
      <c r="I224" s="160">
        <f t="shared" si="21"/>
        <v>2035</v>
      </c>
    </row>
    <row r="225" s="22" customFormat="1" ht="20.1" customHeight="1" spans="1:9">
      <c r="A225" s="153">
        <v>20799</v>
      </c>
      <c r="B225" s="154" t="s">
        <v>333</v>
      </c>
      <c r="C225" s="150">
        <v>308</v>
      </c>
      <c r="D225" s="151">
        <v>312</v>
      </c>
      <c r="E225" s="151">
        <v>176</v>
      </c>
      <c r="F225" s="151">
        <v>207</v>
      </c>
      <c r="G225" s="152">
        <f t="shared" si="20"/>
        <v>0.663461538461538</v>
      </c>
      <c r="H225" s="152">
        <f t="shared" si="22"/>
        <v>0.672077922077922</v>
      </c>
      <c r="I225" s="160">
        <f t="shared" si="21"/>
        <v>1003</v>
      </c>
    </row>
    <row r="226" s="135" customFormat="1" ht="20.1" customHeight="1" spans="1:9">
      <c r="A226" s="155">
        <v>2079901</v>
      </c>
      <c r="B226" s="156" t="s">
        <v>334</v>
      </c>
      <c r="C226" s="162"/>
      <c r="D226" s="158">
        <v>10</v>
      </c>
      <c r="E226" s="158"/>
      <c r="F226" s="158"/>
      <c r="G226" s="159">
        <f t="shared" si="20"/>
        <v>0</v>
      </c>
      <c r="H226" s="159"/>
      <c r="I226" s="160">
        <f t="shared" si="21"/>
        <v>10</v>
      </c>
    </row>
    <row r="227" ht="20.1" customHeight="1" spans="1:9">
      <c r="A227" s="155">
        <v>2079999</v>
      </c>
      <c r="B227" s="156" t="s">
        <v>335</v>
      </c>
      <c r="C227" s="157">
        <v>298</v>
      </c>
      <c r="D227" s="158">
        <v>302</v>
      </c>
      <c r="E227" s="158">
        <v>176</v>
      </c>
      <c r="F227" s="158">
        <v>207</v>
      </c>
      <c r="G227" s="159">
        <f t="shared" si="20"/>
        <v>0.685430463576159</v>
      </c>
      <c r="H227" s="159">
        <f t="shared" si="22"/>
        <v>0.694630872483222</v>
      </c>
      <c r="I227" s="160">
        <f t="shared" si="21"/>
        <v>983</v>
      </c>
    </row>
    <row r="228" s="22" customFormat="1" ht="20.1" customHeight="1" spans="1:9">
      <c r="A228" s="153">
        <v>208</v>
      </c>
      <c r="B228" s="154" t="s">
        <v>336</v>
      </c>
      <c r="C228" s="150">
        <v>36796</v>
      </c>
      <c r="D228" s="151">
        <f>D229+D236+D297+D243+D248+D250+D257+D264+D268+D272+D278+D282+D286+D289+D292+D295+D300</f>
        <v>39902</v>
      </c>
      <c r="E228" s="151">
        <v>35832</v>
      </c>
      <c r="F228" s="151">
        <v>39255</v>
      </c>
      <c r="G228" s="152">
        <f t="shared" si="20"/>
        <v>0.983785273921107</v>
      </c>
      <c r="H228" s="152">
        <f t="shared" si="22"/>
        <v>1.06682791607783</v>
      </c>
      <c r="I228" s="160">
        <f t="shared" si="21"/>
        <v>151785</v>
      </c>
    </row>
    <row r="229" s="22" customFormat="1" ht="20.1" customHeight="1" spans="1:9">
      <c r="A229" s="153">
        <v>20801</v>
      </c>
      <c r="B229" s="154" t="s">
        <v>337</v>
      </c>
      <c r="C229" s="150">
        <v>846</v>
      </c>
      <c r="D229" s="151">
        <f>SUM(D230:D235)</f>
        <v>915</v>
      </c>
      <c r="E229" s="151">
        <v>1100</v>
      </c>
      <c r="F229" s="151">
        <v>1147</v>
      </c>
      <c r="G229" s="152">
        <f t="shared" si="20"/>
        <v>1.25355191256831</v>
      </c>
      <c r="H229" s="152">
        <f t="shared" si="22"/>
        <v>1.35579196217494</v>
      </c>
      <c r="I229" s="160">
        <f t="shared" si="21"/>
        <v>4008</v>
      </c>
    </row>
    <row r="230" ht="20.1" customHeight="1" spans="1:9">
      <c r="A230" s="155">
        <v>2080101</v>
      </c>
      <c r="B230" s="156" t="s">
        <v>164</v>
      </c>
      <c r="C230" s="157">
        <v>674</v>
      </c>
      <c r="D230" s="158">
        <v>772</v>
      </c>
      <c r="E230" s="158">
        <v>958</v>
      </c>
      <c r="F230" s="158">
        <v>1010</v>
      </c>
      <c r="G230" s="159">
        <f t="shared" si="20"/>
        <v>1.30829015544041</v>
      </c>
      <c r="H230" s="159">
        <f t="shared" si="22"/>
        <v>1.49851632047478</v>
      </c>
      <c r="I230" s="160">
        <f t="shared" si="21"/>
        <v>3414</v>
      </c>
    </row>
    <row r="231" ht="20.1" customHeight="1" spans="1:9">
      <c r="A231" s="155">
        <v>2080102</v>
      </c>
      <c r="B231" s="156" t="s">
        <v>165</v>
      </c>
      <c r="C231" s="157">
        <v>5</v>
      </c>
      <c r="D231" s="158">
        <v>8</v>
      </c>
      <c r="E231" s="158">
        <v>8</v>
      </c>
      <c r="F231" s="158">
        <v>3</v>
      </c>
      <c r="G231" s="159">
        <f t="shared" si="20"/>
        <v>0.375</v>
      </c>
      <c r="H231" s="159">
        <f t="shared" si="22"/>
        <v>0.6</v>
      </c>
      <c r="I231" s="160">
        <f t="shared" si="21"/>
        <v>24</v>
      </c>
    </row>
    <row r="232" ht="20.1" customHeight="1" spans="1:9">
      <c r="A232" s="155">
        <v>2080107</v>
      </c>
      <c r="B232" s="156" t="s">
        <v>338</v>
      </c>
      <c r="C232" s="157">
        <v>21</v>
      </c>
      <c r="D232" s="158">
        <v>1</v>
      </c>
      <c r="E232" s="158">
        <v>0</v>
      </c>
      <c r="F232" s="158">
        <v>0</v>
      </c>
      <c r="G232" s="159">
        <f t="shared" si="20"/>
        <v>0</v>
      </c>
      <c r="H232" s="159">
        <f t="shared" ref="H232:H262" si="23">F232/C232</f>
        <v>0</v>
      </c>
      <c r="I232" s="160">
        <f t="shared" si="21"/>
        <v>22</v>
      </c>
    </row>
    <row r="233" ht="20.1" hidden="1" customHeight="1" spans="1:9">
      <c r="A233" s="155">
        <v>2080108</v>
      </c>
      <c r="B233" s="156" t="s">
        <v>184</v>
      </c>
      <c r="C233" s="157">
        <v>0</v>
      </c>
      <c r="D233" s="158"/>
      <c r="E233" s="158"/>
      <c r="F233" s="158">
        <v>0</v>
      </c>
      <c r="G233" s="159" t="e">
        <f t="shared" si="20"/>
        <v>#DIV/0!</v>
      </c>
      <c r="H233" s="159"/>
      <c r="I233" s="160">
        <f t="shared" si="21"/>
        <v>0</v>
      </c>
    </row>
    <row r="234" ht="20.1" customHeight="1" spans="1:9">
      <c r="A234" s="155">
        <v>2080109</v>
      </c>
      <c r="B234" s="156" t="s">
        <v>339</v>
      </c>
      <c r="C234" s="157">
        <v>2</v>
      </c>
      <c r="D234" s="158">
        <v>2</v>
      </c>
      <c r="E234" s="158">
        <v>2</v>
      </c>
      <c r="F234" s="158">
        <v>2</v>
      </c>
      <c r="G234" s="159">
        <f t="shared" si="20"/>
        <v>1</v>
      </c>
      <c r="H234" s="159">
        <f t="shared" si="23"/>
        <v>1</v>
      </c>
      <c r="I234" s="160">
        <f t="shared" si="21"/>
        <v>8</v>
      </c>
    </row>
    <row r="235" ht="20.1" customHeight="1" spans="1:9">
      <c r="A235" s="155">
        <v>2080199</v>
      </c>
      <c r="B235" s="156" t="s">
        <v>340</v>
      </c>
      <c r="C235" s="157">
        <v>144</v>
      </c>
      <c r="D235" s="158">
        <v>132</v>
      </c>
      <c r="E235" s="158">
        <v>132</v>
      </c>
      <c r="F235" s="158">
        <v>132</v>
      </c>
      <c r="G235" s="159">
        <f t="shared" si="20"/>
        <v>1</v>
      </c>
      <c r="H235" s="159">
        <f t="shared" si="23"/>
        <v>0.916666666666667</v>
      </c>
      <c r="I235" s="160">
        <f t="shared" si="21"/>
        <v>540</v>
      </c>
    </row>
    <row r="236" s="22" customFormat="1" ht="20.1" customHeight="1" spans="1:9">
      <c r="A236" s="153">
        <v>20802</v>
      </c>
      <c r="B236" s="154" t="s">
        <v>341</v>
      </c>
      <c r="C236" s="150">
        <v>1526</v>
      </c>
      <c r="D236" s="151">
        <f>SUM(D237:D242)</f>
        <v>1571</v>
      </c>
      <c r="E236" s="151">
        <v>1203</v>
      </c>
      <c r="F236" s="151">
        <v>1217</v>
      </c>
      <c r="G236" s="152">
        <f t="shared" si="20"/>
        <v>0.77466581795035</v>
      </c>
      <c r="H236" s="152">
        <f t="shared" si="23"/>
        <v>0.797509829619921</v>
      </c>
      <c r="I236" s="160">
        <f t="shared" si="21"/>
        <v>5517</v>
      </c>
    </row>
    <row r="237" ht="20.1" customHeight="1" spans="1:9">
      <c r="A237" s="155">
        <v>2080201</v>
      </c>
      <c r="B237" s="156" t="s">
        <v>164</v>
      </c>
      <c r="C237" s="157">
        <v>336</v>
      </c>
      <c r="D237" s="158">
        <v>370</v>
      </c>
      <c r="E237" s="158">
        <v>442</v>
      </c>
      <c r="F237" s="158">
        <v>461</v>
      </c>
      <c r="G237" s="159">
        <f t="shared" si="20"/>
        <v>1.24594594594595</v>
      </c>
      <c r="H237" s="159">
        <f t="shared" si="23"/>
        <v>1.37202380952381</v>
      </c>
      <c r="I237" s="160">
        <f t="shared" si="21"/>
        <v>1609</v>
      </c>
    </row>
    <row r="238" ht="20.1" customHeight="1" spans="1:9">
      <c r="A238" s="155">
        <v>2080204</v>
      </c>
      <c r="B238" s="156" t="s">
        <v>342</v>
      </c>
      <c r="C238" s="157">
        <v>2</v>
      </c>
      <c r="D238" s="158">
        <v>2</v>
      </c>
      <c r="E238" s="158">
        <v>2</v>
      </c>
      <c r="F238" s="158">
        <v>2</v>
      </c>
      <c r="G238" s="159">
        <f t="shared" si="20"/>
        <v>1</v>
      </c>
      <c r="H238" s="159">
        <f t="shared" si="23"/>
        <v>1</v>
      </c>
      <c r="I238" s="160">
        <f t="shared" si="21"/>
        <v>8</v>
      </c>
    </row>
    <row r="239" ht="20.1" customHeight="1" spans="1:9">
      <c r="A239" s="155">
        <v>2080205</v>
      </c>
      <c r="B239" s="156" t="s">
        <v>343</v>
      </c>
      <c r="C239" s="157">
        <v>1023</v>
      </c>
      <c r="D239" s="158">
        <v>1041</v>
      </c>
      <c r="E239" s="158">
        <v>464</v>
      </c>
      <c r="F239" s="158">
        <v>464</v>
      </c>
      <c r="G239" s="159">
        <f t="shared" si="20"/>
        <v>0.445725264169068</v>
      </c>
      <c r="H239" s="159">
        <f t="shared" si="23"/>
        <v>0.453567937438905</v>
      </c>
      <c r="I239" s="160">
        <f t="shared" si="21"/>
        <v>2992</v>
      </c>
    </row>
    <row r="240" ht="20.1" customHeight="1" spans="1:9">
      <c r="A240" s="155">
        <v>2080207</v>
      </c>
      <c r="B240" s="156" t="s">
        <v>344</v>
      </c>
      <c r="C240" s="157">
        <v>20</v>
      </c>
      <c r="D240" s="158">
        <v>15</v>
      </c>
      <c r="E240" s="158">
        <v>16</v>
      </c>
      <c r="F240" s="158">
        <v>16</v>
      </c>
      <c r="G240" s="159">
        <f t="shared" si="20"/>
        <v>1.06666666666667</v>
      </c>
      <c r="H240" s="159">
        <f t="shared" si="23"/>
        <v>0.8</v>
      </c>
      <c r="I240" s="160">
        <f t="shared" si="21"/>
        <v>67</v>
      </c>
    </row>
    <row r="241" ht="20.1" customHeight="1" spans="1:9">
      <c r="A241" s="155">
        <v>2080208</v>
      </c>
      <c r="B241" s="156" t="s">
        <v>345</v>
      </c>
      <c r="C241" s="157">
        <v>79</v>
      </c>
      <c r="D241" s="158">
        <v>71</v>
      </c>
      <c r="E241" s="158">
        <v>71</v>
      </c>
      <c r="F241" s="158">
        <v>71</v>
      </c>
      <c r="G241" s="159">
        <f t="shared" si="20"/>
        <v>1</v>
      </c>
      <c r="H241" s="159">
        <f t="shared" si="23"/>
        <v>0.89873417721519</v>
      </c>
      <c r="I241" s="160">
        <f t="shared" si="21"/>
        <v>292</v>
      </c>
    </row>
    <row r="242" ht="20.1" customHeight="1" spans="1:9">
      <c r="A242" s="155">
        <v>2080299</v>
      </c>
      <c r="B242" s="156" t="s">
        <v>346</v>
      </c>
      <c r="C242" s="157">
        <v>66</v>
      </c>
      <c r="D242" s="158">
        <v>72</v>
      </c>
      <c r="E242" s="158">
        <v>208</v>
      </c>
      <c r="F242" s="158">
        <v>203</v>
      </c>
      <c r="G242" s="159">
        <f t="shared" si="20"/>
        <v>2.81944444444444</v>
      </c>
      <c r="H242" s="159">
        <f t="shared" si="23"/>
        <v>3.07575757575758</v>
      </c>
      <c r="I242" s="160">
        <f t="shared" si="21"/>
        <v>549</v>
      </c>
    </row>
    <row r="243" s="22" customFormat="1" ht="20.1" customHeight="1" spans="1:9">
      <c r="A243" s="153">
        <v>20805</v>
      </c>
      <c r="B243" s="154" t="s">
        <v>347</v>
      </c>
      <c r="C243" s="150">
        <v>10660</v>
      </c>
      <c r="D243" s="151">
        <f>SUM(D244:D247)</f>
        <v>11230</v>
      </c>
      <c r="E243" s="151">
        <v>14113</v>
      </c>
      <c r="F243" s="151">
        <v>14579</v>
      </c>
      <c r="G243" s="152">
        <f t="shared" si="20"/>
        <v>1.29821905609973</v>
      </c>
      <c r="H243" s="152">
        <f t="shared" si="23"/>
        <v>1.36763602251407</v>
      </c>
      <c r="I243" s="160">
        <f t="shared" si="21"/>
        <v>50582</v>
      </c>
    </row>
    <row r="244" ht="20.1" customHeight="1" spans="1:9">
      <c r="A244" s="155">
        <v>2080501</v>
      </c>
      <c r="B244" s="156" t="s">
        <v>348</v>
      </c>
      <c r="C244" s="157">
        <v>2881</v>
      </c>
      <c r="D244" s="158">
        <v>2923</v>
      </c>
      <c r="E244" s="158">
        <v>882</v>
      </c>
      <c r="F244" s="158">
        <v>1014</v>
      </c>
      <c r="G244" s="159">
        <f t="shared" si="20"/>
        <v>0.346903865891208</v>
      </c>
      <c r="H244" s="159">
        <f t="shared" si="23"/>
        <v>0.351961124609511</v>
      </c>
      <c r="I244" s="160">
        <f t="shared" si="21"/>
        <v>7700</v>
      </c>
    </row>
    <row r="245" ht="20.1" customHeight="1" spans="1:9">
      <c r="A245" s="155">
        <v>2080502</v>
      </c>
      <c r="B245" s="156" t="s">
        <v>349</v>
      </c>
      <c r="C245" s="157">
        <v>7749</v>
      </c>
      <c r="D245" s="158">
        <v>8277</v>
      </c>
      <c r="E245" s="158">
        <v>2534</v>
      </c>
      <c r="F245" s="158">
        <v>2583</v>
      </c>
      <c r="G245" s="159">
        <f t="shared" si="20"/>
        <v>0.312069590431316</v>
      </c>
      <c r="H245" s="159">
        <f t="shared" si="23"/>
        <v>0.333333333333333</v>
      </c>
      <c r="I245" s="160">
        <f t="shared" si="21"/>
        <v>21143</v>
      </c>
    </row>
    <row r="246" ht="20.1" customHeight="1" spans="1:9">
      <c r="A246" s="155">
        <v>2080505</v>
      </c>
      <c r="B246" s="156" t="s">
        <v>350</v>
      </c>
      <c r="C246" s="157"/>
      <c r="D246" s="158"/>
      <c r="E246" s="158">
        <v>10440</v>
      </c>
      <c r="F246" s="158">
        <v>10429</v>
      </c>
      <c r="G246" s="159"/>
      <c r="H246" s="159"/>
      <c r="I246" s="160">
        <f t="shared" si="21"/>
        <v>20869</v>
      </c>
    </row>
    <row r="247" ht="20.1" customHeight="1" spans="1:9">
      <c r="A247" s="155">
        <v>2080599</v>
      </c>
      <c r="B247" s="156" t="s">
        <v>351</v>
      </c>
      <c r="C247" s="157">
        <v>30</v>
      </c>
      <c r="D247" s="158">
        <v>30</v>
      </c>
      <c r="E247" s="158">
        <v>257</v>
      </c>
      <c r="F247" s="158">
        <v>30</v>
      </c>
      <c r="G247" s="159">
        <f t="shared" si="20"/>
        <v>1</v>
      </c>
      <c r="H247" s="159">
        <f t="shared" si="23"/>
        <v>1</v>
      </c>
      <c r="I247" s="160">
        <f t="shared" si="21"/>
        <v>347</v>
      </c>
    </row>
    <row r="248" s="22" customFormat="1" ht="20.1" hidden="1" customHeight="1" spans="1:9">
      <c r="A248" s="153">
        <v>20806</v>
      </c>
      <c r="B248" s="154" t="s">
        <v>352</v>
      </c>
      <c r="C248" s="150">
        <v>0</v>
      </c>
      <c r="D248" s="151">
        <v>0</v>
      </c>
      <c r="E248" s="151"/>
      <c r="F248" s="151">
        <v>0</v>
      </c>
      <c r="G248" s="152" t="e">
        <f t="shared" si="20"/>
        <v>#DIV/0!</v>
      </c>
      <c r="H248" s="152"/>
      <c r="I248" s="160">
        <f t="shared" si="21"/>
        <v>0</v>
      </c>
    </row>
    <row r="249" ht="20.1" hidden="1" customHeight="1" spans="1:9">
      <c r="A249" s="155">
        <v>2080601</v>
      </c>
      <c r="B249" s="156" t="s">
        <v>353</v>
      </c>
      <c r="C249" s="157">
        <v>0</v>
      </c>
      <c r="D249" s="158">
        <v>0</v>
      </c>
      <c r="E249" s="158"/>
      <c r="F249" s="158">
        <v>0</v>
      </c>
      <c r="G249" s="159" t="e">
        <f t="shared" si="20"/>
        <v>#DIV/0!</v>
      </c>
      <c r="H249" s="159"/>
      <c r="I249" s="160">
        <f t="shared" si="21"/>
        <v>0</v>
      </c>
    </row>
    <row r="250" s="22" customFormat="1" ht="20.1" customHeight="1" spans="1:9">
      <c r="A250" s="153">
        <v>20807</v>
      </c>
      <c r="B250" s="154" t="s">
        <v>354</v>
      </c>
      <c r="C250" s="150">
        <v>1125</v>
      </c>
      <c r="D250" s="151">
        <f>SUM(D251:D256)</f>
        <v>1210</v>
      </c>
      <c r="E250" s="151">
        <v>623</v>
      </c>
      <c r="F250" s="151">
        <v>887</v>
      </c>
      <c r="G250" s="152">
        <f t="shared" si="20"/>
        <v>0.733057851239669</v>
      </c>
      <c r="H250" s="152">
        <f t="shared" si="23"/>
        <v>0.788444444444444</v>
      </c>
      <c r="I250" s="160">
        <f t="shared" si="21"/>
        <v>3845</v>
      </c>
    </row>
    <row r="251" ht="20.1" customHeight="1" spans="1:9">
      <c r="A251" s="155">
        <v>2080702</v>
      </c>
      <c r="B251" s="156" t="s">
        <v>355</v>
      </c>
      <c r="C251" s="157">
        <v>0</v>
      </c>
      <c r="D251" s="158">
        <v>0</v>
      </c>
      <c r="E251" s="158">
        <v>128</v>
      </c>
      <c r="F251" s="158">
        <v>248</v>
      </c>
      <c r="G251" s="159"/>
      <c r="H251" s="159"/>
      <c r="I251" s="160">
        <f t="shared" si="21"/>
        <v>376</v>
      </c>
    </row>
    <row r="252" ht="20.1" customHeight="1" spans="1:9">
      <c r="A252" s="155">
        <v>2080704</v>
      </c>
      <c r="B252" s="156" t="s">
        <v>356</v>
      </c>
      <c r="C252" s="157"/>
      <c r="D252" s="158">
        <v>0</v>
      </c>
      <c r="E252" s="158"/>
      <c r="F252" s="158">
        <v>190</v>
      </c>
      <c r="G252" s="159"/>
      <c r="H252" s="159"/>
      <c r="I252" s="160">
        <f t="shared" si="21"/>
        <v>190</v>
      </c>
    </row>
    <row r="253" ht="20.1" customHeight="1" spans="1:9">
      <c r="A253" s="155">
        <v>2080705</v>
      </c>
      <c r="B253" s="156" t="s">
        <v>357</v>
      </c>
      <c r="C253" s="157">
        <v>0</v>
      </c>
      <c r="D253" s="158">
        <v>0</v>
      </c>
      <c r="E253" s="158">
        <v>158</v>
      </c>
      <c r="F253" s="158">
        <v>319</v>
      </c>
      <c r="G253" s="159"/>
      <c r="H253" s="159"/>
      <c r="I253" s="160">
        <f t="shared" si="21"/>
        <v>477</v>
      </c>
    </row>
    <row r="254" ht="20.1" customHeight="1" spans="1:9">
      <c r="A254" s="155">
        <v>2080709</v>
      </c>
      <c r="B254" s="156" t="s">
        <v>358</v>
      </c>
      <c r="C254" s="157">
        <v>0</v>
      </c>
      <c r="D254" s="158">
        <v>0</v>
      </c>
      <c r="E254" s="158">
        <v>20</v>
      </c>
      <c r="F254" s="158">
        <v>43</v>
      </c>
      <c r="G254" s="159"/>
      <c r="H254" s="159"/>
      <c r="I254" s="160">
        <f t="shared" si="21"/>
        <v>63</v>
      </c>
    </row>
    <row r="255" ht="20.1" customHeight="1" spans="1:9">
      <c r="A255" s="155">
        <v>2080711</v>
      </c>
      <c r="B255" s="156" t="s">
        <v>359</v>
      </c>
      <c r="C255" s="157">
        <v>10</v>
      </c>
      <c r="D255" s="158">
        <v>10</v>
      </c>
      <c r="E255" s="158">
        <v>11</v>
      </c>
      <c r="F255" s="158">
        <v>11</v>
      </c>
      <c r="G255" s="159">
        <f t="shared" si="20"/>
        <v>1.1</v>
      </c>
      <c r="H255" s="159">
        <f t="shared" si="23"/>
        <v>1.1</v>
      </c>
      <c r="I255" s="160">
        <f t="shared" si="21"/>
        <v>42</v>
      </c>
    </row>
    <row r="256" ht="20.1" customHeight="1" spans="1:9">
      <c r="A256" s="155">
        <v>2080799</v>
      </c>
      <c r="B256" s="156" t="s">
        <v>360</v>
      </c>
      <c r="C256" s="157">
        <v>1115</v>
      </c>
      <c r="D256" s="158">
        <v>1200</v>
      </c>
      <c r="E256" s="158">
        <v>306</v>
      </c>
      <c r="F256" s="158">
        <v>76</v>
      </c>
      <c r="G256" s="159">
        <f t="shared" si="20"/>
        <v>0.0633333333333333</v>
      </c>
      <c r="H256" s="159">
        <f t="shared" si="23"/>
        <v>0.0681614349775785</v>
      </c>
      <c r="I256" s="160">
        <f t="shared" si="21"/>
        <v>2697</v>
      </c>
    </row>
    <row r="257" s="22" customFormat="1" ht="20.1" customHeight="1" spans="1:9">
      <c r="A257" s="153">
        <v>20808</v>
      </c>
      <c r="B257" s="154" t="s">
        <v>361</v>
      </c>
      <c r="C257" s="150">
        <v>2358</v>
      </c>
      <c r="D257" s="151">
        <v>2521</v>
      </c>
      <c r="E257" s="151">
        <v>2111</v>
      </c>
      <c r="F257" s="151">
        <v>2126</v>
      </c>
      <c r="G257" s="152">
        <f t="shared" si="20"/>
        <v>0.843316144387148</v>
      </c>
      <c r="H257" s="152">
        <f t="shared" si="23"/>
        <v>0.901611535199321</v>
      </c>
      <c r="I257" s="160">
        <f t="shared" si="21"/>
        <v>9116</v>
      </c>
    </row>
    <row r="258" ht="20.1" customHeight="1" spans="1:9">
      <c r="A258" s="155">
        <v>2080801</v>
      </c>
      <c r="B258" s="156" t="s">
        <v>362</v>
      </c>
      <c r="C258" s="157">
        <v>500</v>
      </c>
      <c r="D258" s="158">
        <v>403</v>
      </c>
      <c r="E258" s="158">
        <v>504</v>
      </c>
      <c r="F258" s="158">
        <v>529</v>
      </c>
      <c r="G258" s="159">
        <f t="shared" si="20"/>
        <v>1.31265508684864</v>
      </c>
      <c r="H258" s="159">
        <f t="shared" si="23"/>
        <v>1.058</v>
      </c>
      <c r="I258" s="160">
        <f t="shared" si="21"/>
        <v>1936</v>
      </c>
    </row>
    <row r="259" ht="20.1" customHeight="1" spans="1:9">
      <c r="A259" s="155">
        <v>2080802</v>
      </c>
      <c r="B259" s="156" t="s">
        <v>363</v>
      </c>
      <c r="C259" s="157">
        <v>98</v>
      </c>
      <c r="D259" s="158">
        <v>100</v>
      </c>
      <c r="E259" s="158">
        <v>126</v>
      </c>
      <c r="F259" s="158">
        <v>130</v>
      </c>
      <c r="G259" s="159">
        <f t="shared" si="20"/>
        <v>1.3</v>
      </c>
      <c r="H259" s="159">
        <f t="shared" si="23"/>
        <v>1.3265306122449</v>
      </c>
      <c r="I259" s="160">
        <f t="shared" si="21"/>
        <v>454</v>
      </c>
    </row>
    <row r="260" ht="20.1" customHeight="1" spans="1:9">
      <c r="A260" s="155">
        <v>2080803</v>
      </c>
      <c r="B260" s="156" t="s">
        <v>364</v>
      </c>
      <c r="C260" s="157">
        <v>468</v>
      </c>
      <c r="D260" s="158">
        <v>500</v>
      </c>
      <c r="E260" s="158">
        <v>312</v>
      </c>
      <c r="F260" s="158">
        <v>327</v>
      </c>
      <c r="G260" s="159">
        <f t="shared" si="20"/>
        <v>0.654</v>
      </c>
      <c r="H260" s="159">
        <f t="shared" si="23"/>
        <v>0.698717948717949</v>
      </c>
      <c r="I260" s="160">
        <f t="shared" si="21"/>
        <v>1607</v>
      </c>
    </row>
    <row r="261" ht="20.1" customHeight="1" spans="1:9">
      <c r="A261" s="155">
        <v>2080805</v>
      </c>
      <c r="B261" s="156" t="s">
        <v>365</v>
      </c>
      <c r="C261" s="157">
        <v>171</v>
      </c>
      <c r="D261" s="158">
        <v>186</v>
      </c>
      <c r="E261" s="158">
        <v>186</v>
      </c>
      <c r="F261" s="158">
        <v>134</v>
      </c>
      <c r="G261" s="159">
        <f t="shared" ref="G261:G323" si="24">F261/D261</f>
        <v>0.720430107526882</v>
      </c>
      <c r="H261" s="159">
        <f t="shared" si="23"/>
        <v>0.783625730994152</v>
      </c>
      <c r="I261" s="160">
        <f t="shared" ref="I261:I324" si="25">D261+E261+F261+C261</f>
        <v>677</v>
      </c>
    </row>
    <row r="262" ht="20.1" customHeight="1" spans="1:9">
      <c r="A262" s="155">
        <v>2080899</v>
      </c>
      <c r="B262" s="156" t="s">
        <v>366</v>
      </c>
      <c r="C262" s="157">
        <v>1021</v>
      </c>
      <c r="D262" s="158">
        <v>1212</v>
      </c>
      <c r="E262" s="158">
        <v>983</v>
      </c>
      <c r="F262" s="158">
        <v>1006</v>
      </c>
      <c r="G262" s="159">
        <f t="shared" si="24"/>
        <v>0.83003300330033</v>
      </c>
      <c r="H262" s="159">
        <f t="shared" si="23"/>
        <v>0.985308521057786</v>
      </c>
      <c r="I262" s="160">
        <f t="shared" si="25"/>
        <v>4222</v>
      </c>
    </row>
    <row r="263" ht="20.1" customHeight="1" spans="1:9">
      <c r="A263" s="155">
        <v>2080804</v>
      </c>
      <c r="B263" s="166" t="s">
        <v>367</v>
      </c>
      <c r="C263" s="157"/>
      <c r="D263" s="158">
        <v>120</v>
      </c>
      <c r="E263" s="158"/>
      <c r="F263" s="158"/>
      <c r="G263" s="159">
        <f t="shared" si="24"/>
        <v>0</v>
      </c>
      <c r="H263" s="159"/>
      <c r="I263" s="160">
        <f t="shared" si="25"/>
        <v>120</v>
      </c>
    </row>
    <row r="264" s="22" customFormat="1" ht="20.1" customHeight="1" spans="1:9">
      <c r="A264" s="153">
        <v>20809</v>
      </c>
      <c r="B264" s="154" t="s">
        <v>368</v>
      </c>
      <c r="C264" s="150">
        <v>230</v>
      </c>
      <c r="D264" s="151">
        <f>SUM(D265:D267)</f>
        <v>210</v>
      </c>
      <c r="E264" s="151">
        <v>137</v>
      </c>
      <c r="F264" s="151">
        <v>219</v>
      </c>
      <c r="G264" s="152">
        <f t="shared" si="24"/>
        <v>1.04285714285714</v>
      </c>
      <c r="H264" s="152">
        <f t="shared" ref="H264:H273" si="26">F264/C264</f>
        <v>0.952173913043478</v>
      </c>
      <c r="I264" s="160">
        <f t="shared" si="25"/>
        <v>796</v>
      </c>
    </row>
    <row r="265" ht="20.1" customHeight="1" spans="1:9">
      <c r="A265" s="155">
        <v>2080901</v>
      </c>
      <c r="B265" s="156" t="s">
        <v>369</v>
      </c>
      <c r="C265" s="157">
        <v>107</v>
      </c>
      <c r="D265" s="158">
        <v>80</v>
      </c>
      <c r="E265" s="158">
        <v>20</v>
      </c>
      <c r="F265" s="158">
        <v>78</v>
      </c>
      <c r="G265" s="159">
        <f t="shared" si="24"/>
        <v>0.975</v>
      </c>
      <c r="H265" s="159">
        <f t="shared" si="26"/>
        <v>0.728971962616822</v>
      </c>
      <c r="I265" s="160">
        <f t="shared" si="25"/>
        <v>285</v>
      </c>
    </row>
    <row r="266" ht="20.1" customHeight="1" spans="1:9">
      <c r="A266" s="155">
        <v>2080902</v>
      </c>
      <c r="B266" s="156" t="s">
        <v>370</v>
      </c>
      <c r="C266" s="157">
        <v>114</v>
      </c>
      <c r="D266" s="158">
        <v>120</v>
      </c>
      <c r="E266" s="158">
        <v>117</v>
      </c>
      <c r="F266" s="158">
        <v>117</v>
      </c>
      <c r="G266" s="159">
        <f t="shared" si="24"/>
        <v>0.975</v>
      </c>
      <c r="H266" s="159">
        <f t="shared" si="26"/>
        <v>1.02631578947368</v>
      </c>
      <c r="I266" s="160">
        <f t="shared" si="25"/>
        <v>468</v>
      </c>
    </row>
    <row r="267" ht="20.1" customHeight="1" spans="1:9">
      <c r="A267" s="155">
        <v>2080904</v>
      </c>
      <c r="B267" s="156" t="s">
        <v>371</v>
      </c>
      <c r="C267" s="157">
        <v>9</v>
      </c>
      <c r="D267" s="158">
        <v>10</v>
      </c>
      <c r="E267" s="158">
        <v>0</v>
      </c>
      <c r="F267" s="158">
        <v>24</v>
      </c>
      <c r="G267" s="159">
        <f t="shared" si="24"/>
        <v>2.4</v>
      </c>
      <c r="H267" s="159">
        <f t="shared" si="26"/>
        <v>2.66666666666667</v>
      </c>
      <c r="I267" s="160">
        <f t="shared" si="25"/>
        <v>43</v>
      </c>
    </row>
    <row r="268" s="22" customFormat="1" ht="20.1" customHeight="1" spans="1:9">
      <c r="A268" s="153">
        <v>20810</v>
      </c>
      <c r="B268" s="154" t="s">
        <v>372</v>
      </c>
      <c r="C268" s="150">
        <v>122</v>
      </c>
      <c r="D268" s="151">
        <f>SUM(D269:D271)</f>
        <v>119</v>
      </c>
      <c r="E268" s="151">
        <v>108</v>
      </c>
      <c r="F268" s="151">
        <v>138</v>
      </c>
      <c r="G268" s="152">
        <f t="shared" si="24"/>
        <v>1.15966386554622</v>
      </c>
      <c r="H268" s="152">
        <f t="shared" si="26"/>
        <v>1.13114754098361</v>
      </c>
      <c r="I268" s="160">
        <f t="shared" si="25"/>
        <v>487</v>
      </c>
    </row>
    <row r="269" ht="20.1" customHeight="1" spans="1:9">
      <c r="A269" s="155">
        <v>2081001</v>
      </c>
      <c r="B269" s="156" t="s">
        <v>373</v>
      </c>
      <c r="C269" s="157">
        <v>117</v>
      </c>
      <c r="D269" s="158">
        <v>119</v>
      </c>
      <c r="E269" s="158">
        <v>108</v>
      </c>
      <c r="F269" s="158">
        <v>138</v>
      </c>
      <c r="G269" s="159">
        <f t="shared" si="24"/>
        <v>1.15966386554622</v>
      </c>
      <c r="H269" s="159">
        <f t="shared" si="26"/>
        <v>1.17948717948718</v>
      </c>
      <c r="I269" s="160">
        <f t="shared" si="25"/>
        <v>482</v>
      </c>
    </row>
    <row r="270" ht="20.1" hidden="1" customHeight="1" spans="1:9">
      <c r="A270" s="155">
        <v>2081002</v>
      </c>
      <c r="B270" s="156" t="s">
        <v>374</v>
      </c>
      <c r="C270" s="157">
        <v>0</v>
      </c>
      <c r="D270" s="158"/>
      <c r="E270" s="158"/>
      <c r="F270" s="158">
        <v>0</v>
      </c>
      <c r="G270" s="159" t="e">
        <f t="shared" si="24"/>
        <v>#DIV/0!</v>
      </c>
      <c r="H270" s="159"/>
      <c r="I270" s="160">
        <f t="shared" si="25"/>
        <v>0</v>
      </c>
    </row>
    <row r="271" ht="20.1" customHeight="1" spans="1:9">
      <c r="A271" s="155">
        <v>2081004</v>
      </c>
      <c r="B271" s="156" t="s">
        <v>375</v>
      </c>
      <c r="C271" s="157">
        <v>5</v>
      </c>
      <c r="D271" s="158">
        <v>0</v>
      </c>
      <c r="E271" s="158">
        <v>0</v>
      </c>
      <c r="F271" s="158">
        <v>0</v>
      </c>
      <c r="G271" s="159"/>
      <c r="H271" s="159">
        <f t="shared" si="26"/>
        <v>0</v>
      </c>
      <c r="I271" s="160">
        <f t="shared" si="25"/>
        <v>5</v>
      </c>
    </row>
    <row r="272" s="22" customFormat="1" ht="20.1" customHeight="1" spans="1:9">
      <c r="A272" s="153">
        <v>20811</v>
      </c>
      <c r="B272" s="154" t="s">
        <v>376</v>
      </c>
      <c r="C272" s="150">
        <v>1226</v>
      </c>
      <c r="D272" s="151">
        <f>SUM(D273:D277)</f>
        <v>1379</v>
      </c>
      <c r="E272" s="151">
        <v>371</v>
      </c>
      <c r="F272" s="151">
        <v>332</v>
      </c>
      <c r="G272" s="152">
        <f t="shared" si="24"/>
        <v>0.24075416968818</v>
      </c>
      <c r="H272" s="152">
        <f t="shared" si="26"/>
        <v>0.270799347471452</v>
      </c>
      <c r="I272" s="160">
        <f t="shared" si="25"/>
        <v>3308</v>
      </c>
    </row>
    <row r="273" ht="20.1" customHeight="1" spans="1:9">
      <c r="A273" s="155">
        <v>2081101</v>
      </c>
      <c r="B273" s="156" t="s">
        <v>164</v>
      </c>
      <c r="C273" s="157">
        <v>102</v>
      </c>
      <c r="D273" s="158">
        <v>115</v>
      </c>
      <c r="E273" s="158">
        <v>144</v>
      </c>
      <c r="F273" s="158">
        <v>141</v>
      </c>
      <c r="G273" s="159">
        <f t="shared" si="24"/>
        <v>1.22608695652174</v>
      </c>
      <c r="H273" s="159">
        <f t="shared" si="26"/>
        <v>1.38235294117647</v>
      </c>
      <c r="I273" s="160">
        <f t="shared" si="25"/>
        <v>502</v>
      </c>
    </row>
    <row r="274" ht="20.1" customHeight="1" spans="1:9">
      <c r="A274" s="155">
        <v>2081104</v>
      </c>
      <c r="B274" s="156" t="s">
        <v>377</v>
      </c>
      <c r="C274" s="157">
        <v>924</v>
      </c>
      <c r="D274" s="158">
        <v>1000</v>
      </c>
      <c r="E274" s="158">
        <v>25</v>
      </c>
      <c r="F274" s="158">
        <v>25</v>
      </c>
      <c r="G274" s="159">
        <f t="shared" si="24"/>
        <v>0.025</v>
      </c>
      <c r="H274" s="159">
        <v>1</v>
      </c>
      <c r="I274" s="160">
        <f t="shared" si="25"/>
        <v>1974</v>
      </c>
    </row>
    <row r="275" ht="20.1" customHeight="1" spans="1:9">
      <c r="A275" s="155">
        <v>2081105</v>
      </c>
      <c r="B275" s="156" t="s">
        <v>378</v>
      </c>
      <c r="C275" s="157">
        <v>93</v>
      </c>
      <c r="D275" s="158">
        <v>130</v>
      </c>
      <c r="E275" s="158">
        <v>69</v>
      </c>
      <c r="F275" s="158">
        <v>57</v>
      </c>
      <c r="G275" s="159">
        <f t="shared" si="24"/>
        <v>0.438461538461538</v>
      </c>
      <c r="H275" s="159">
        <f t="shared" ref="H275:H284" si="27">F275/C275</f>
        <v>0.612903225806452</v>
      </c>
      <c r="I275" s="160">
        <f t="shared" si="25"/>
        <v>349</v>
      </c>
    </row>
    <row r="276" ht="20.1" customHeight="1" spans="1:9">
      <c r="A276" s="155">
        <v>2081107</v>
      </c>
      <c r="B276" s="156" t="s">
        <v>379</v>
      </c>
      <c r="C276" s="157"/>
      <c r="D276" s="158">
        <v>100</v>
      </c>
      <c r="E276" s="158">
        <v>100</v>
      </c>
      <c r="F276" s="158">
        <v>100</v>
      </c>
      <c r="G276" s="159">
        <f t="shared" si="24"/>
        <v>1</v>
      </c>
      <c r="H276" s="159"/>
      <c r="I276" s="160">
        <f t="shared" si="25"/>
        <v>300</v>
      </c>
    </row>
    <row r="277" ht="20.1" customHeight="1" spans="1:9">
      <c r="A277" s="155">
        <v>2081199</v>
      </c>
      <c r="B277" s="156" t="s">
        <v>380</v>
      </c>
      <c r="C277" s="157">
        <v>107</v>
      </c>
      <c r="D277" s="158">
        <v>34</v>
      </c>
      <c r="E277" s="158">
        <v>33</v>
      </c>
      <c r="F277" s="158">
        <v>9</v>
      </c>
      <c r="G277" s="159">
        <f t="shared" si="24"/>
        <v>0.264705882352941</v>
      </c>
      <c r="H277" s="159">
        <f t="shared" si="27"/>
        <v>0.0841121495327103</v>
      </c>
      <c r="I277" s="160">
        <f t="shared" si="25"/>
        <v>183</v>
      </c>
    </row>
    <row r="278" s="22" customFormat="1" ht="20.1" customHeight="1" spans="1:9">
      <c r="A278" s="153">
        <v>20815</v>
      </c>
      <c r="B278" s="154" t="s">
        <v>381</v>
      </c>
      <c r="C278" s="150">
        <v>454</v>
      </c>
      <c r="D278" s="151">
        <f>SUM(D279:D281)</f>
        <v>50</v>
      </c>
      <c r="E278" s="151">
        <v>300</v>
      </c>
      <c r="F278" s="151">
        <v>574</v>
      </c>
      <c r="G278" s="152">
        <f t="shared" si="24"/>
        <v>11.48</v>
      </c>
      <c r="H278" s="152">
        <f t="shared" si="27"/>
        <v>1.26431718061674</v>
      </c>
      <c r="I278" s="160">
        <f t="shared" si="25"/>
        <v>1378</v>
      </c>
    </row>
    <row r="279" ht="20.1" customHeight="1" spans="1:9">
      <c r="A279" s="155">
        <v>2081501</v>
      </c>
      <c r="B279" s="156" t="s">
        <v>382</v>
      </c>
      <c r="C279" s="157">
        <v>390</v>
      </c>
      <c r="D279" s="158">
        <v>0</v>
      </c>
      <c r="E279" s="158">
        <v>300</v>
      </c>
      <c r="F279" s="158">
        <v>550</v>
      </c>
      <c r="G279" s="159"/>
      <c r="H279" s="159">
        <f t="shared" si="27"/>
        <v>1.41025641025641</v>
      </c>
      <c r="I279" s="160">
        <f t="shared" si="25"/>
        <v>1240</v>
      </c>
    </row>
    <row r="280" ht="20.1" customHeight="1" spans="1:9">
      <c r="A280" s="155">
        <v>2081503</v>
      </c>
      <c r="B280" s="156" t="s">
        <v>383</v>
      </c>
      <c r="C280" s="157">
        <v>38</v>
      </c>
      <c r="D280" s="158">
        <v>50</v>
      </c>
      <c r="E280" s="158">
        <v>0</v>
      </c>
      <c r="F280" s="158">
        <v>0</v>
      </c>
      <c r="G280" s="159">
        <f t="shared" si="24"/>
        <v>0</v>
      </c>
      <c r="H280" s="159">
        <f t="shared" si="27"/>
        <v>0</v>
      </c>
      <c r="I280" s="160">
        <f t="shared" si="25"/>
        <v>88</v>
      </c>
    </row>
    <row r="281" ht="20.1" customHeight="1" spans="1:9">
      <c r="A281" s="155">
        <v>2081599</v>
      </c>
      <c r="B281" s="156" t="s">
        <v>384</v>
      </c>
      <c r="C281" s="157">
        <v>26</v>
      </c>
      <c r="D281" s="158">
        <v>0</v>
      </c>
      <c r="E281" s="158">
        <v>0</v>
      </c>
      <c r="F281" s="158">
        <v>24</v>
      </c>
      <c r="G281" s="159"/>
      <c r="H281" s="159">
        <f t="shared" si="27"/>
        <v>0.923076923076923</v>
      </c>
      <c r="I281" s="160">
        <f t="shared" si="25"/>
        <v>50</v>
      </c>
    </row>
    <row r="282" s="22" customFormat="1" ht="20.1" customHeight="1" spans="1:9">
      <c r="A282" s="153">
        <v>20816</v>
      </c>
      <c r="B282" s="154" t="s">
        <v>385</v>
      </c>
      <c r="C282" s="150">
        <v>66</v>
      </c>
      <c r="D282" s="151">
        <f>SUM(D283:D285)</f>
        <v>76</v>
      </c>
      <c r="E282" s="151">
        <v>91</v>
      </c>
      <c r="F282" s="151">
        <v>76</v>
      </c>
      <c r="G282" s="152">
        <f t="shared" si="24"/>
        <v>1</v>
      </c>
      <c r="H282" s="152">
        <f t="shared" si="27"/>
        <v>1.15151515151515</v>
      </c>
      <c r="I282" s="160">
        <f t="shared" si="25"/>
        <v>309</v>
      </c>
    </row>
    <row r="283" ht="20.1" customHeight="1" spans="1:9">
      <c r="A283" s="155">
        <v>2081601</v>
      </c>
      <c r="B283" s="156" t="s">
        <v>164</v>
      </c>
      <c r="C283" s="157">
        <v>44</v>
      </c>
      <c r="D283" s="158">
        <v>53</v>
      </c>
      <c r="E283" s="158">
        <v>68</v>
      </c>
      <c r="F283" s="158">
        <v>68</v>
      </c>
      <c r="G283" s="159">
        <f t="shared" si="24"/>
        <v>1.28301886792453</v>
      </c>
      <c r="H283" s="159">
        <f t="shared" si="27"/>
        <v>1.54545454545455</v>
      </c>
      <c r="I283" s="160">
        <f t="shared" si="25"/>
        <v>233</v>
      </c>
    </row>
    <row r="284" ht="20.1" customHeight="1" spans="1:9">
      <c r="A284" s="155">
        <v>2081602</v>
      </c>
      <c r="B284" s="156" t="s">
        <v>165</v>
      </c>
      <c r="C284" s="157">
        <v>10</v>
      </c>
      <c r="D284" s="158">
        <v>0</v>
      </c>
      <c r="E284" s="158">
        <v>0</v>
      </c>
      <c r="F284" s="158"/>
      <c r="G284" s="159"/>
      <c r="H284" s="159">
        <f t="shared" si="27"/>
        <v>0</v>
      </c>
      <c r="I284" s="160">
        <f t="shared" si="25"/>
        <v>10</v>
      </c>
    </row>
    <row r="285" ht="20.1" customHeight="1" spans="1:9">
      <c r="A285" s="155">
        <v>2081699</v>
      </c>
      <c r="B285" s="156" t="s">
        <v>386</v>
      </c>
      <c r="C285" s="157">
        <v>12</v>
      </c>
      <c r="D285" s="158">
        <v>23</v>
      </c>
      <c r="E285" s="158">
        <v>23</v>
      </c>
      <c r="F285" s="158">
        <v>8</v>
      </c>
      <c r="G285" s="159">
        <f t="shared" si="24"/>
        <v>0.347826086956522</v>
      </c>
      <c r="H285" s="159"/>
      <c r="I285" s="160">
        <f t="shared" si="25"/>
        <v>66</v>
      </c>
    </row>
    <row r="286" s="22" customFormat="1" ht="20.1" customHeight="1" spans="1:9">
      <c r="A286" s="153">
        <v>20819</v>
      </c>
      <c r="B286" s="154" t="s">
        <v>387</v>
      </c>
      <c r="C286" s="150">
        <v>9628</v>
      </c>
      <c r="D286" s="151">
        <f>SUM(D287:D288)</f>
        <v>10300</v>
      </c>
      <c r="E286" s="151">
        <v>6546</v>
      </c>
      <c r="F286" s="151">
        <v>8294</v>
      </c>
      <c r="G286" s="152">
        <f t="shared" si="24"/>
        <v>0.805242718446602</v>
      </c>
      <c r="H286" s="152">
        <f t="shared" ref="H286:H304" si="28">F286/C286</f>
        <v>0.86144578313253</v>
      </c>
      <c r="I286" s="160">
        <f t="shared" si="25"/>
        <v>34768</v>
      </c>
    </row>
    <row r="287" ht="20.1" customHeight="1" spans="1:9">
      <c r="A287" s="155">
        <v>2081901</v>
      </c>
      <c r="B287" s="156" t="s">
        <v>388</v>
      </c>
      <c r="C287" s="157">
        <v>4296</v>
      </c>
      <c r="D287" s="158">
        <v>4600</v>
      </c>
      <c r="E287" s="158">
        <v>2040</v>
      </c>
      <c r="F287" s="158">
        <v>3239</v>
      </c>
      <c r="G287" s="159">
        <f t="shared" si="24"/>
        <v>0.704130434782609</v>
      </c>
      <c r="H287" s="159">
        <f t="shared" si="28"/>
        <v>0.753957169459963</v>
      </c>
      <c r="I287" s="160">
        <f t="shared" si="25"/>
        <v>14175</v>
      </c>
    </row>
    <row r="288" ht="20.1" customHeight="1" spans="1:9">
      <c r="A288" s="155">
        <v>2081902</v>
      </c>
      <c r="B288" s="156" t="s">
        <v>389</v>
      </c>
      <c r="C288" s="157">
        <v>5332</v>
      </c>
      <c r="D288" s="158">
        <v>5700</v>
      </c>
      <c r="E288" s="158">
        <v>4506</v>
      </c>
      <c r="F288" s="158">
        <v>5055</v>
      </c>
      <c r="G288" s="159">
        <f t="shared" si="24"/>
        <v>0.886842105263158</v>
      </c>
      <c r="H288" s="159">
        <f t="shared" si="28"/>
        <v>0.948049512378095</v>
      </c>
      <c r="I288" s="160">
        <f t="shared" si="25"/>
        <v>20593</v>
      </c>
    </row>
    <row r="289" s="22" customFormat="1" ht="20.1" customHeight="1" spans="1:9">
      <c r="A289" s="153">
        <v>20820</v>
      </c>
      <c r="B289" s="154" t="s">
        <v>390</v>
      </c>
      <c r="C289" s="150">
        <v>790</v>
      </c>
      <c r="D289" s="151">
        <f>SUM(D290:D291)</f>
        <v>832</v>
      </c>
      <c r="E289" s="151">
        <v>546</v>
      </c>
      <c r="F289" s="151">
        <v>957</v>
      </c>
      <c r="G289" s="152">
        <f t="shared" si="24"/>
        <v>1.15024038461538</v>
      </c>
      <c r="H289" s="152">
        <f t="shared" si="28"/>
        <v>1.21139240506329</v>
      </c>
      <c r="I289" s="160">
        <f t="shared" si="25"/>
        <v>3125</v>
      </c>
    </row>
    <row r="290" ht="20.1" customHeight="1" spans="1:9">
      <c r="A290" s="155">
        <v>2082001</v>
      </c>
      <c r="B290" s="156" t="s">
        <v>391</v>
      </c>
      <c r="C290" s="157">
        <v>766</v>
      </c>
      <c r="D290" s="158">
        <v>802</v>
      </c>
      <c r="E290" s="158">
        <v>524</v>
      </c>
      <c r="F290" s="158">
        <v>925</v>
      </c>
      <c r="G290" s="159">
        <f t="shared" si="24"/>
        <v>1.15336658354115</v>
      </c>
      <c r="H290" s="159">
        <f t="shared" si="28"/>
        <v>1.20757180156658</v>
      </c>
      <c r="I290" s="160">
        <f t="shared" si="25"/>
        <v>3017</v>
      </c>
    </row>
    <row r="291" ht="20.1" customHeight="1" spans="1:9">
      <c r="A291" s="155">
        <v>2082002</v>
      </c>
      <c r="B291" s="156" t="s">
        <v>392</v>
      </c>
      <c r="C291" s="157">
        <v>24</v>
      </c>
      <c r="D291" s="158">
        <v>30</v>
      </c>
      <c r="E291" s="158">
        <v>22</v>
      </c>
      <c r="F291" s="158">
        <v>32</v>
      </c>
      <c r="G291" s="159">
        <f t="shared" si="24"/>
        <v>1.06666666666667</v>
      </c>
      <c r="H291" s="159">
        <f t="shared" si="28"/>
        <v>1.33333333333333</v>
      </c>
      <c r="I291" s="160">
        <f t="shared" si="25"/>
        <v>108</v>
      </c>
    </row>
    <row r="292" s="22" customFormat="1" ht="20.1" customHeight="1" spans="1:9">
      <c r="A292" s="153">
        <v>20821</v>
      </c>
      <c r="B292" s="154" t="s">
        <v>393</v>
      </c>
      <c r="C292" s="150">
        <v>611</v>
      </c>
      <c r="D292" s="151">
        <f>D294+D293</f>
        <v>1298</v>
      </c>
      <c r="E292" s="151">
        <v>1222</v>
      </c>
      <c r="F292" s="151">
        <v>1011</v>
      </c>
      <c r="G292" s="152">
        <f t="shared" si="24"/>
        <v>0.778890600924499</v>
      </c>
      <c r="H292" s="152">
        <f t="shared" si="28"/>
        <v>1.65466448445172</v>
      </c>
      <c r="I292" s="160">
        <f t="shared" si="25"/>
        <v>4142</v>
      </c>
    </row>
    <row r="293" s="22" customFormat="1" ht="20.1" customHeight="1" spans="1:9">
      <c r="A293" s="155">
        <v>2082101</v>
      </c>
      <c r="B293" s="156" t="s">
        <v>394</v>
      </c>
      <c r="C293" s="150"/>
      <c r="D293" s="158">
        <v>120</v>
      </c>
      <c r="E293" s="151">
        <v>120</v>
      </c>
      <c r="F293" s="158">
        <v>200</v>
      </c>
      <c r="G293" s="152">
        <f t="shared" si="24"/>
        <v>1.66666666666667</v>
      </c>
      <c r="H293" s="152"/>
      <c r="I293" s="160">
        <f t="shared" si="25"/>
        <v>440</v>
      </c>
    </row>
    <row r="294" ht="20.1" customHeight="1" spans="1:9">
      <c r="A294" s="155">
        <v>2082102</v>
      </c>
      <c r="B294" s="156" t="s">
        <v>395</v>
      </c>
      <c r="C294" s="157">
        <v>611</v>
      </c>
      <c r="D294" s="158">
        <v>1178</v>
      </c>
      <c r="E294" s="158">
        <v>1102</v>
      </c>
      <c r="F294" s="158">
        <v>811</v>
      </c>
      <c r="G294" s="159">
        <f t="shared" si="24"/>
        <v>0.688455008488964</v>
      </c>
      <c r="H294" s="159">
        <f t="shared" si="28"/>
        <v>1.32733224222586</v>
      </c>
      <c r="I294" s="160">
        <f t="shared" si="25"/>
        <v>3702</v>
      </c>
    </row>
    <row r="295" s="22" customFormat="1" ht="20.1" customHeight="1" spans="1:9">
      <c r="A295" s="153">
        <v>20825</v>
      </c>
      <c r="B295" s="154" t="s">
        <v>396</v>
      </c>
      <c r="C295" s="150">
        <v>73</v>
      </c>
      <c r="D295" s="151">
        <f>D296</f>
        <v>74</v>
      </c>
      <c r="E295" s="151">
        <v>74</v>
      </c>
      <c r="F295" s="151">
        <v>71</v>
      </c>
      <c r="G295" s="152">
        <f t="shared" si="24"/>
        <v>0.959459459459459</v>
      </c>
      <c r="H295" s="152">
        <f t="shared" si="28"/>
        <v>0.972602739726027</v>
      </c>
      <c r="I295" s="160">
        <f t="shared" si="25"/>
        <v>292</v>
      </c>
    </row>
    <row r="296" ht="20.1" customHeight="1" spans="1:9">
      <c r="A296" s="155">
        <v>2082502</v>
      </c>
      <c r="B296" s="156" t="s">
        <v>397</v>
      </c>
      <c r="C296" s="157">
        <v>73</v>
      </c>
      <c r="D296" s="158">
        <v>74</v>
      </c>
      <c r="E296" s="158">
        <v>74</v>
      </c>
      <c r="F296" s="158">
        <v>71</v>
      </c>
      <c r="G296" s="159">
        <f t="shared" si="24"/>
        <v>0.959459459459459</v>
      </c>
      <c r="H296" s="159">
        <f t="shared" si="28"/>
        <v>0.972602739726027</v>
      </c>
      <c r="I296" s="160">
        <f t="shared" si="25"/>
        <v>292</v>
      </c>
    </row>
    <row r="297" s="22" customFormat="1" ht="20.1" customHeight="1" spans="1:9">
      <c r="A297" s="153">
        <v>20826</v>
      </c>
      <c r="B297" s="154" t="s">
        <v>398</v>
      </c>
      <c r="C297" s="150">
        <v>7001</v>
      </c>
      <c r="D297" s="151">
        <v>8000</v>
      </c>
      <c r="E297" s="151">
        <v>7236</v>
      </c>
      <c r="F297" s="151">
        <v>7557</v>
      </c>
      <c r="G297" s="159">
        <f t="shared" si="24"/>
        <v>0.944625</v>
      </c>
      <c r="H297" s="159">
        <f t="shared" si="28"/>
        <v>1.07941722611056</v>
      </c>
      <c r="I297" s="160">
        <f t="shared" si="25"/>
        <v>29794</v>
      </c>
    </row>
    <row r="298" ht="20.1" customHeight="1" spans="1:9">
      <c r="A298" s="155">
        <v>2082601</v>
      </c>
      <c r="B298" s="156" t="s">
        <v>399</v>
      </c>
      <c r="C298" s="157">
        <v>1400</v>
      </c>
      <c r="D298" s="158">
        <v>6400</v>
      </c>
      <c r="E298" s="158">
        <v>2000</v>
      </c>
      <c r="F298" s="158">
        <v>2000</v>
      </c>
      <c r="G298" s="159">
        <f t="shared" si="24"/>
        <v>0.3125</v>
      </c>
      <c r="H298" s="159">
        <f t="shared" si="28"/>
        <v>1.42857142857143</v>
      </c>
      <c r="I298" s="160">
        <f t="shared" si="25"/>
        <v>11800</v>
      </c>
    </row>
    <row r="299" ht="20.1" customHeight="1" spans="1:9">
      <c r="A299" s="155">
        <v>2082602</v>
      </c>
      <c r="B299" s="156" t="s">
        <v>400</v>
      </c>
      <c r="C299" s="157">
        <v>5601</v>
      </c>
      <c r="D299" s="158">
        <v>1600</v>
      </c>
      <c r="E299" s="158">
        <v>5236</v>
      </c>
      <c r="F299" s="158">
        <v>5557</v>
      </c>
      <c r="G299" s="159">
        <f t="shared" si="24"/>
        <v>3.473125</v>
      </c>
      <c r="H299" s="159">
        <f t="shared" si="28"/>
        <v>0.99214425995358</v>
      </c>
      <c r="I299" s="160">
        <f t="shared" si="25"/>
        <v>17994</v>
      </c>
    </row>
    <row r="300" s="22" customFormat="1" ht="20.1" customHeight="1" spans="1:9">
      <c r="A300" s="153">
        <v>20899</v>
      </c>
      <c r="B300" s="154" t="s">
        <v>401</v>
      </c>
      <c r="C300" s="150">
        <v>80</v>
      </c>
      <c r="D300" s="151">
        <v>117</v>
      </c>
      <c r="E300" s="151">
        <v>51</v>
      </c>
      <c r="F300" s="151">
        <v>70</v>
      </c>
      <c r="G300" s="152">
        <f t="shared" si="24"/>
        <v>0.598290598290598</v>
      </c>
      <c r="H300" s="152">
        <f t="shared" si="28"/>
        <v>0.875</v>
      </c>
      <c r="I300" s="160">
        <f t="shared" si="25"/>
        <v>318</v>
      </c>
    </row>
    <row r="301" ht="20.1" customHeight="1" spans="1:9">
      <c r="A301" s="155">
        <v>2089901</v>
      </c>
      <c r="B301" s="156" t="s">
        <v>402</v>
      </c>
      <c r="C301" s="157">
        <v>80</v>
      </c>
      <c r="D301" s="158">
        <v>117</v>
      </c>
      <c r="E301" s="158">
        <v>51</v>
      </c>
      <c r="F301" s="158">
        <v>70</v>
      </c>
      <c r="G301" s="159">
        <f t="shared" si="24"/>
        <v>0.598290598290598</v>
      </c>
      <c r="H301" s="159">
        <f t="shared" si="28"/>
        <v>0.875</v>
      </c>
      <c r="I301" s="160">
        <f t="shared" si="25"/>
        <v>318</v>
      </c>
    </row>
    <row r="302" s="22" customFormat="1" ht="20.1" customHeight="1" spans="1:9">
      <c r="A302" s="153">
        <v>210</v>
      </c>
      <c r="B302" s="154" t="s">
        <v>403</v>
      </c>
      <c r="C302" s="150">
        <v>31643</v>
      </c>
      <c r="D302" s="151">
        <v>34494</v>
      </c>
      <c r="E302" s="151">
        <v>18818</v>
      </c>
      <c r="F302" s="151">
        <v>19633</v>
      </c>
      <c r="G302" s="152">
        <f t="shared" si="24"/>
        <v>0.569171450107265</v>
      </c>
      <c r="H302" s="152">
        <f t="shared" si="28"/>
        <v>0.620453180798281</v>
      </c>
      <c r="I302" s="160">
        <f t="shared" si="25"/>
        <v>104588</v>
      </c>
    </row>
    <row r="303" s="22" customFormat="1" ht="20.1" customHeight="1" spans="1:9">
      <c r="A303" s="153">
        <v>21001</v>
      </c>
      <c r="B303" s="154" t="s">
        <v>404</v>
      </c>
      <c r="C303" s="150">
        <v>219</v>
      </c>
      <c r="D303" s="151">
        <v>418</v>
      </c>
      <c r="E303" s="151">
        <v>494</v>
      </c>
      <c r="F303" s="151">
        <v>466</v>
      </c>
      <c r="G303" s="152">
        <f t="shared" si="24"/>
        <v>1.11483253588517</v>
      </c>
      <c r="H303" s="152">
        <f t="shared" si="28"/>
        <v>2.12785388127854</v>
      </c>
      <c r="I303" s="160">
        <f t="shared" si="25"/>
        <v>1597</v>
      </c>
    </row>
    <row r="304" ht="20.1" customHeight="1" spans="1:9">
      <c r="A304" s="155">
        <v>2100101</v>
      </c>
      <c r="B304" s="156" t="s">
        <v>164</v>
      </c>
      <c r="C304" s="157">
        <v>199</v>
      </c>
      <c r="D304" s="158">
        <v>381</v>
      </c>
      <c r="E304" s="158">
        <v>457</v>
      </c>
      <c r="F304" s="158">
        <v>432</v>
      </c>
      <c r="G304" s="159">
        <f t="shared" si="24"/>
        <v>1.13385826771654</v>
      </c>
      <c r="H304" s="159">
        <f t="shared" si="28"/>
        <v>2.17085427135678</v>
      </c>
      <c r="I304" s="160">
        <f t="shared" si="25"/>
        <v>1469</v>
      </c>
    </row>
    <row r="305" ht="20.1" customHeight="1" spans="1:9">
      <c r="A305" s="155">
        <v>2100102</v>
      </c>
      <c r="B305" s="156" t="s">
        <v>165</v>
      </c>
      <c r="C305" s="157">
        <v>0</v>
      </c>
      <c r="D305" s="158">
        <v>37</v>
      </c>
      <c r="E305" s="158">
        <v>37</v>
      </c>
      <c r="F305" s="158">
        <v>35</v>
      </c>
      <c r="G305" s="159">
        <f t="shared" si="24"/>
        <v>0.945945945945946</v>
      </c>
      <c r="H305" s="159"/>
      <c r="I305" s="160">
        <f t="shared" si="25"/>
        <v>109</v>
      </c>
    </row>
    <row r="306" ht="20.1" customHeight="1" spans="1:9">
      <c r="A306" s="155">
        <v>2100199</v>
      </c>
      <c r="B306" s="156" t="s">
        <v>405</v>
      </c>
      <c r="C306" s="157">
        <v>20</v>
      </c>
      <c r="D306" s="158">
        <v>0</v>
      </c>
      <c r="E306" s="158">
        <v>0</v>
      </c>
      <c r="F306" s="158">
        <v>0</v>
      </c>
      <c r="G306" s="159"/>
      <c r="H306" s="159">
        <f t="shared" ref="H306:H328" si="29">F306/C306</f>
        <v>0</v>
      </c>
      <c r="I306" s="160">
        <f t="shared" si="25"/>
        <v>20</v>
      </c>
    </row>
    <row r="307" s="22" customFormat="1" ht="20.1" customHeight="1" spans="1:9">
      <c r="A307" s="153">
        <v>21002</v>
      </c>
      <c r="B307" s="154" t="s">
        <v>406</v>
      </c>
      <c r="C307" s="150">
        <v>3179</v>
      </c>
      <c r="D307" s="151">
        <v>3621</v>
      </c>
      <c r="E307" s="151">
        <v>3076</v>
      </c>
      <c r="F307" s="151">
        <v>3181</v>
      </c>
      <c r="G307" s="152">
        <f t="shared" si="24"/>
        <v>0.87848660590997</v>
      </c>
      <c r="H307" s="152">
        <f t="shared" si="29"/>
        <v>1.00062912865681</v>
      </c>
      <c r="I307" s="160">
        <f t="shared" si="25"/>
        <v>13057</v>
      </c>
    </row>
    <row r="308" ht="20.1" customHeight="1" spans="1:9">
      <c r="A308" s="155">
        <v>2100201</v>
      </c>
      <c r="B308" s="156" t="s">
        <v>407</v>
      </c>
      <c r="C308" s="157">
        <v>2214</v>
      </c>
      <c r="D308" s="158">
        <v>2958</v>
      </c>
      <c r="E308" s="158">
        <v>2289</v>
      </c>
      <c r="F308" s="158">
        <v>2262</v>
      </c>
      <c r="G308" s="159">
        <f t="shared" si="24"/>
        <v>0.764705882352941</v>
      </c>
      <c r="H308" s="159">
        <f t="shared" si="29"/>
        <v>1.02168021680217</v>
      </c>
      <c r="I308" s="160">
        <f t="shared" si="25"/>
        <v>9723</v>
      </c>
    </row>
    <row r="309" ht="20.1" customHeight="1" spans="1:9">
      <c r="A309" s="155">
        <v>2100202</v>
      </c>
      <c r="B309" s="156" t="s">
        <v>408</v>
      </c>
      <c r="C309" s="157">
        <v>574</v>
      </c>
      <c r="D309" s="158">
        <v>263</v>
      </c>
      <c r="E309" s="158">
        <v>402</v>
      </c>
      <c r="F309" s="158">
        <v>430</v>
      </c>
      <c r="G309" s="159">
        <f t="shared" si="24"/>
        <v>1.63498098859316</v>
      </c>
      <c r="H309" s="159">
        <f t="shared" si="29"/>
        <v>0.749128919860627</v>
      </c>
      <c r="I309" s="160">
        <f t="shared" si="25"/>
        <v>1669</v>
      </c>
    </row>
    <row r="310" ht="20.1" customHeight="1" spans="1:9">
      <c r="A310" s="155">
        <v>2100299</v>
      </c>
      <c r="B310" s="156" t="s">
        <v>409</v>
      </c>
      <c r="C310" s="157">
        <v>391</v>
      </c>
      <c r="D310" s="158">
        <v>400</v>
      </c>
      <c r="E310" s="158">
        <v>385</v>
      </c>
      <c r="F310" s="158">
        <v>489</v>
      </c>
      <c r="G310" s="159">
        <f t="shared" si="24"/>
        <v>1.2225</v>
      </c>
      <c r="H310" s="159">
        <f t="shared" si="29"/>
        <v>1.25063938618926</v>
      </c>
      <c r="I310" s="160">
        <f t="shared" si="25"/>
        <v>1665</v>
      </c>
    </row>
    <row r="311" s="22" customFormat="1" ht="20.1" customHeight="1" spans="1:9">
      <c r="A311" s="153">
        <v>21003</v>
      </c>
      <c r="B311" s="154" t="s">
        <v>410</v>
      </c>
      <c r="C311" s="150">
        <v>2823</v>
      </c>
      <c r="D311" s="151">
        <v>3513</v>
      </c>
      <c r="E311" s="151">
        <v>3950</v>
      </c>
      <c r="F311" s="151">
        <v>3959</v>
      </c>
      <c r="G311" s="152">
        <f t="shared" si="24"/>
        <v>1.12695701679476</v>
      </c>
      <c r="H311" s="152">
        <f t="shared" si="29"/>
        <v>1.40240878498052</v>
      </c>
      <c r="I311" s="160">
        <f t="shared" si="25"/>
        <v>14245</v>
      </c>
    </row>
    <row r="312" ht="20.1" customHeight="1" spans="1:9">
      <c r="A312" s="155">
        <v>2100302</v>
      </c>
      <c r="B312" s="156" t="s">
        <v>411</v>
      </c>
      <c r="C312" s="157">
        <v>1896</v>
      </c>
      <c r="D312" s="158">
        <v>2529</v>
      </c>
      <c r="E312" s="158">
        <v>3074</v>
      </c>
      <c r="F312" s="158">
        <v>3048</v>
      </c>
      <c r="G312" s="159">
        <f t="shared" si="24"/>
        <v>1.20521945432977</v>
      </c>
      <c r="H312" s="159">
        <f t="shared" si="29"/>
        <v>1.60759493670886</v>
      </c>
      <c r="I312" s="160">
        <f t="shared" si="25"/>
        <v>10547</v>
      </c>
    </row>
    <row r="313" ht="20.1" customHeight="1" spans="1:9">
      <c r="A313" s="155">
        <v>2100399</v>
      </c>
      <c r="B313" s="156" t="s">
        <v>412</v>
      </c>
      <c r="C313" s="157">
        <v>927</v>
      </c>
      <c r="D313" s="158">
        <v>984</v>
      </c>
      <c r="E313" s="158">
        <v>876</v>
      </c>
      <c r="F313" s="158">
        <v>911</v>
      </c>
      <c r="G313" s="159">
        <f t="shared" si="24"/>
        <v>0.925813008130081</v>
      </c>
      <c r="H313" s="159">
        <f t="shared" si="29"/>
        <v>0.982740021574973</v>
      </c>
      <c r="I313" s="160">
        <f t="shared" si="25"/>
        <v>3698</v>
      </c>
    </row>
    <row r="314" s="22" customFormat="1" ht="20.1" customHeight="1" spans="1:9">
      <c r="A314" s="153">
        <v>21004</v>
      </c>
      <c r="B314" s="154" t="s">
        <v>413</v>
      </c>
      <c r="C314" s="150">
        <v>3043</v>
      </c>
      <c r="D314" s="151">
        <v>3428</v>
      </c>
      <c r="E314" s="151">
        <v>4770</v>
      </c>
      <c r="F314" s="151">
        <v>5162</v>
      </c>
      <c r="G314" s="152">
        <f t="shared" si="24"/>
        <v>1.50583430571762</v>
      </c>
      <c r="H314" s="152">
        <f t="shared" si="29"/>
        <v>1.69635228393033</v>
      </c>
      <c r="I314" s="160">
        <f t="shared" si="25"/>
        <v>16403</v>
      </c>
    </row>
    <row r="315" ht="20.1" customHeight="1" spans="1:9">
      <c r="A315" s="155">
        <v>2100401</v>
      </c>
      <c r="B315" s="156" t="s">
        <v>414</v>
      </c>
      <c r="C315" s="157">
        <v>313</v>
      </c>
      <c r="D315" s="158">
        <v>337</v>
      </c>
      <c r="E315" s="158">
        <v>393</v>
      </c>
      <c r="F315" s="158">
        <v>396</v>
      </c>
      <c r="G315" s="159">
        <f t="shared" si="24"/>
        <v>1.17507418397626</v>
      </c>
      <c r="H315" s="159">
        <f t="shared" si="29"/>
        <v>1.26517571884984</v>
      </c>
      <c r="I315" s="160">
        <f t="shared" si="25"/>
        <v>1439</v>
      </c>
    </row>
    <row r="316" ht="20.1" customHeight="1" spans="1:9">
      <c r="A316" s="155">
        <v>2100403</v>
      </c>
      <c r="B316" s="156" t="s">
        <v>415</v>
      </c>
      <c r="C316" s="157">
        <v>311</v>
      </c>
      <c r="D316" s="158">
        <v>366</v>
      </c>
      <c r="E316" s="158">
        <v>1665</v>
      </c>
      <c r="F316" s="158">
        <v>1665</v>
      </c>
      <c r="G316" s="159">
        <f t="shared" si="24"/>
        <v>4.54918032786885</v>
      </c>
      <c r="H316" s="159">
        <f t="shared" si="29"/>
        <v>5.35369774919614</v>
      </c>
      <c r="I316" s="160">
        <f t="shared" si="25"/>
        <v>4007</v>
      </c>
    </row>
    <row r="317" ht="20.1" hidden="1" customHeight="1" spans="1:9">
      <c r="A317" s="155">
        <v>2100405</v>
      </c>
      <c r="B317" s="156" t="s">
        <v>416</v>
      </c>
      <c r="C317" s="157">
        <v>0</v>
      </c>
      <c r="D317" s="158"/>
      <c r="E317" s="158"/>
      <c r="F317" s="158">
        <v>0</v>
      </c>
      <c r="G317" s="159" t="e">
        <f t="shared" si="24"/>
        <v>#DIV/0!</v>
      </c>
      <c r="H317" s="159"/>
      <c r="I317" s="160">
        <f t="shared" si="25"/>
        <v>0</v>
      </c>
    </row>
    <row r="318" ht="20.1" customHeight="1" spans="1:9">
      <c r="A318" s="155">
        <v>2100408</v>
      </c>
      <c r="B318" s="156" t="s">
        <v>417</v>
      </c>
      <c r="C318" s="157">
        <v>2070</v>
      </c>
      <c r="D318" s="158">
        <v>2310</v>
      </c>
      <c r="E318" s="158">
        <v>1998</v>
      </c>
      <c r="F318" s="158">
        <v>2299</v>
      </c>
      <c r="G318" s="159">
        <f t="shared" si="24"/>
        <v>0.995238095238095</v>
      </c>
      <c r="H318" s="159">
        <f t="shared" si="29"/>
        <v>1.11062801932367</v>
      </c>
      <c r="I318" s="160">
        <f t="shared" si="25"/>
        <v>8677</v>
      </c>
    </row>
    <row r="319" ht="20.1" customHeight="1" spans="1:9">
      <c r="A319" s="155">
        <v>2100409</v>
      </c>
      <c r="B319" s="156" t="s">
        <v>418</v>
      </c>
      <c r="C319" s="157">
        <v>349</v>
      </c>
      <c r="D319" s="158">
        <v>410</v>
      </c>
      <c r="E319" s="158">
        <v>709</v>
      </c>
      <c r="F319" s="158">
        <v>797</v>
      </c>
      <c r="G319" s="159">
        <f t="shared" si="24"/>
        <v>1.94390243902439</v>
      </c>
      <c r="H319" s="159">
        <f t="shared" si="29"/>
        <v>2.2836676217765</v>
      </c>
      <c r="I319" s="160">
        <f t="shared" si="25"/>
        <v>2265</v>
      </c>
    </row>
    <row r="320" ht="20.1" customHeight="1" spans="1:9">
      <c r="A320" s="155">
        <v>2100410</v>
      </c>
      <c r="B320" s="156" t="s">
        <v>419</v>
      </c>
      <c r="C320" s="157">
        <v>0</v>
      </c>
      <c r="D320" s="158">
        <v>5</v>
      </c>
      <c r="E320" s="158">
        <v>5</v>
      </c>
      <c r="F320" s="158">
        <v>5</v>
      </c>
      <c r="G320" s="159">
        <f t="shared" si="24"/>
        <v>1</v>
      </c>
      <c r="H320" s="159"/>
      <c r="I320" s="160">
        <f t="shared" si="25"/>
        <v>15</v>
      </c>
    </row>
    <row r="321" s="22" customFormat="1" ht="20.1" customHeight="1" spans="1:9">
      <c r="A321" s="153">
        <v>21006</v>
      </c>
      <c r="B321" s="154" t="s">
        <v>420</v>
      </c>
      <c r="C321" s="150">
        <v>37</v>
      </c>
      <c r="D321" s="151">
        <v>40</v>
      </c>
      <c r="E321" s="151">
        <v>40</v>
      </c>
      <c r="F321" s="151">
        <v>40</v>
      </c>
      <c r="G321" s="152">
        <f t="shared" si="24"/>
        <v>1</v>
      </c>
      <c r="H321" s="152">
        <f t="shared" si="29"/>
        <v>1.08108108108108</v>
      </c>
      <c r="I321" s="160">
        <f t="shared" si="25"/>
        <v>157</v>
      </c>
    </row>
    <row r="322" ht="20.1" customHeight="1" spans="1:9">
      <c r="A322" s="155">
        <v>2100601</v>
      </c>
      <c r="B322" s="156" t="s">
        <v>421</v>
      </c>
      <c r="C322" s="157">
        <v>37</v>
      </c>
      <c r="D322" s="158">
        <v>40</v>
      </c>
      <c r="E322" s="158">
        <v>40</v>
      </c>
      <c r="F322" s="158">
        <v>40</v>
      </c>
      <c r="G322" s="159">
        <f t="shared" si="24"/>
        <v>1</v>
      </c>
      <c r="H322" s="159">
        <f t="shared" si="29"/>
        <v>1.08108108108108</v>
      </c>
      <c r="I322" s="160">
        <f t="shared" si="25"/>
        <v>157</v>
      </c>
    </row>
    <row r="323" s="22" customFormat="1" ht="20.1" customHeight="1" spans="1:9">
      <c r="A323" s="153">
        <v>21007</v>
      </c>
      <c r="B323" s="154" t="s">
        <v>422</v>
      </c>
      <c r="C323" s="150">
        <v>1049</v>
      </c>
      <c r="D323" s="151">
        <v>744</v>
      </c>
      <c r="E323" s="151">
        <v>739</v>
      </c>
      <c r="F323" s="151">
        <v>794</v>
      </c>
      <c r="G323" s="152">
        <f t="shared" si="24"/>
        <v>1.06720430107527</v>
      </c>
      <c r="H323" s="152">
        <f t="shared" si="29"/>
        <v>0.756911344137274</v>
      </c>
      <c r="I323" s="160">
        <f t="shared" si="25"/>
        <v>3326</v>
      </c>
    </row>
    <row r="324" ht="20.1" customHeight="1" spans="1:9">
      <c r="A324" s="155">
        <v>2100716</v>
      </c>
      <c r="B324" s="156" t="s">
        <v>423</v>
      </c>
      <c r="C324" s="157">
        <v>174</v>
      </c>
      <c r="D324" s="158">
        <v>0</v>
      </c>
      <c r="E324" s="158"/>
      <c r="F324" s="158">
        <v>2</v>
      </c>
      <c r="G324" s="159"/>
      <c r="H324" s="159">
        <f t="shared" si="29"/>
        <v>0.0114942528735632</v>
      </c>
      <c r="I324" s="160">
        <f t="shared" si="25"/>
        <v>176</v>
      </c>
    </row>
    <row r="325" ht="20.1" customHeight="1" spans="1:9">
      <c r="A325" s="155">
        <v>2100717</v>
      </c>
      <c r="B325" s="156" t="s">
        <v>424</v>
      </c>
      <c r="C325" s="157">
        <v>1</v>
      </c>
      <c r="D325" s="158">
        <v>1</v>
      </c>
      <c r="E325" s="158">
        <v>30</v>
      </c>
      <c r="F325" s="158">
        <v>0</v>
      </c>
      <c r="G325" s="159">
        <f t="shared" ref="G325:G388" si="30">F325/D325</f>
        <v>0</v>
      </c>
      <c r="H325" s="159">
        <f t="shared" si="29"/>
        <v>0</v>
      </c>
      <c r="I325" s="160">
        <f t="shared" ref="I325:I388" si="31">D325+E325+F325+C325</f>
        <v>32</v>
      </c>
    </row>
    <row r="326" ht="20.1" customHeight="1" spans="1:9">
      <c r="A326" s="155">
        <v>2100799</v>
      </c>
      <c r="B326" s="156" t="s">
        <v>425</v>
      </c>
      <c r="C326" s="157">
        <v>874</v>
      </c>
      <c r="D326" s="158">
        <v>743</v>
      </c>
      <c r="E326" s="158">
        <v>709</v>
      </c>
      <c r="F326" s="158">
        <v>792</v>
      </c>
      <c r="G326" s="159">
        <f t="shared" si="30"/>
        <v>1.06594885598923</v>
      </c>
      <c r="H326" s="159">
        <f t="shared" si="29"/>
        <v>0.906178489702517</v>
      </c>
      <c r="I326" s="160">
        <f t="shared" si="31"/>
        <v>3118</v>
      </c>
    </row>
    <row r="327" s="22" customFormat="1" ht="20.1" customHeight="1" spans="1:9">
      <c r="A327" s="153">
        <v>21010</v>
      </c>
      <c r="B327" s="154" t="s">
        <v>426</v>
      </c>
      <c r="C327" s="150">
        <v>251</v>
      </c>
      <c r="D327" s="151">
        <v>81</v>
      </c>
      <c r="E327" s="151">
        <v>117</v>
      </c>
      <c r="F327" s="151">
        <v>165</v>
      </c>
      <c r="G327" s="152">
        <f t="shared" si="30"/>
        <v>2.03703703703704</v>
      </c>
      <c r="H327" s="152">
        <f t="shared" si="29"/>
        <v>0.657370517928287</v>
      </c>
      <c r="I327" s="160">
        <f t="shared" si="31"/>
        <v>614</v>
      </c>
    </row>
    <row r="328" ht="20.1" customHeight="1" spans="1:9">
      <c r="A328" s="155">
        <v>2101001</v>
      </c>
      <c r="B328" s="156" t="s">
        <v>164</v>
      </c>
      <c r="C328" s="157">
        <v>181</v>
      </c>
      <c r="D328" s="158">
        <v>0</v>
      </c>
      <c r="E328" s="158">
        <v>0</v>
      </c>
      <c r="F328" s="158">
        <v>148</v>
      </c>
      <c r="G328" s="159"/>
      <c r="H328" s="159">
        <f t="shared" si="29"/>
        <v>0.81767955801105</v>
      </c>
      <c r="I328" s="160">
        <f t="shared" si="31"/>
        <v>329</v>
      </c>
    </row>
    <row r="329" ht="20.1" customHeight="1" spans="1:9">
      <c r="A329" s="155">
        <v>2101015</v>
      </c>
      <c r="B329" s="156" t="s">
        <v>427</v>
      </c>
      <c r="C329" s="157">
        <v>5</v>
      </c>
      <c r="D329" s="158">
        <v>0</v>
      </c>
      <c r="E329" s="158">
        <v>0</v>
      </c>
      <c r="F329" s="158">
        <v>0</v>
      </c>
      <c r="G329" s="159"/>
      <c r="H329" s="159"/>
      <c r="I329" s="160">
        <f t="shared" si="31"/>
        <v>5</v>
      </c>
    </row>
    <row r="330" ht="20.1" customHeight="1" spans="1:9">
      <c r="A330" s="155">
        <v>2101016</v>
      </c>
      <c r="B330" s="156" t="s">
        <v>428</v>
      </c>
      <c r="C330" s="157">
        <v>59</v>
      </c>
      <c r="D330" s="158">
        <v>60</v>
      </c>
      <c r="E330" s="158">
        <v>93</v>
      </c>
      <c r="F330" s="158">
        <v>0</v>
      </c>
      <c r="G330" s="159">
        <f t="shared" si="30"/>
        <v>0</v>
      </c>
      <c r="H330" s="159">
        <f>F330/C330</f>
        <v>0</v>
      </c>
      <c r="I330" s="160">
        <f t="shared" si="31"/>
        <v>212</v>
      </c>
    </row>
    <row r="331" ht="20.1" customHeight="1" spans="1:9">
      <c r="A331" s="155">
        <v>2101099</v>
      </c>
      <c r="B331" s="156" t="s">
        <v>429</v>
      </c>
      <c r="C331" s="157">
        <v>6</v>
      </c>
      <c r="D331" s="158">
        <v>21</v>
      </c>
      <c r="E331" s="158">
        <v>24</v>
      </c>
      <c r="F331" s="158">
        <v>17</v>
      </c>
      <c r="G331" s="159">
        <f t="shared" si="30"/>
        <v>0.80952380952381</v>
      </c>
      <c r="H331" s="159">
        <f>F331/C331</f>
        <v>2.83333333333333</v>
      </c>
      <c r="I331" s="160">
        <f t="shared" si="31"/>
        <v>68</v>
      </c>
    </row>
    <row r="332" s="22" customFormat="1" ht="20.1" customHeight="1" spans="1:9">
      <c r="A332" s="153">
        <v>21011</v>
      </c>
      <c r="B332" s="154" t="s">
        <v>430</v>
      </c>
      <c r="C332" s="161"/>
      <c r="D332" s="151">
        <v>4545</v>
      </c>
      <c r="E332" s="151">
        <v>4621</v>
      </c>
      <c r="F332" s="151">
        <v>4598</v>
      </c>
      <c r="G332" s="152">
        <f t="shared" si="30"/>
        <v>1.01166116611661</v>
      </c>
      <c r="H332" s="152"/>
      <c r="I332" s="160">
        <f t="shared" si="31"/>
        <v>13764</v>
      </c>
    </row>
    <row r="333" ht="20.1" customHeight="1" spans="1:9">
      <c r="A333" s="155">
        <v>2101101</v>
      </c>
      <c r="B333" s="156" t="s">
        <v>431</v>
      </c>
      <c r="C333" s="157"/>
      <c r="D333" s="158">
        <v>1138</v>
      </c>
      <c r="E333" s="158">
        <v>1177</v>
      </c>
      <c r="F333" s="158">
        <v>1210</v>
      </c>
      <c r="G333" s="159">
        <f t="shared" si="30"/>
        <v>1.06326889279438</v>
      </c>
      <c r="H333" s="159"/>
      <c r="I333" s="160">
        <f t="shared" si="31"/>
        <v>3525</v>
      </c>
    </row>
    <row r="334" ht="20.1" customHeight="1" spans="1:9">
      <c r="A334" s="155">
        <v>2101102</v>
      </c>
      <c r="B334" s="156" t="s">
        <v>432</v>
      </c>
      <c r="C334" s="157"/>
      <c r="D334" s="158">
        <v>3323</v>
      </c>
      <c r="E334" s="158">
        <v>3360</v>
      </c>
      <c r="F334" s="158">
        <v>3304</v>
      </c>
      <c r="G334" s="159">
        <f t="shared" si="30"/>
        <v>0.994282275052663</v>
      </c>
      <c r="H334" s="159"/>
      <c r="I334" s="160">
        <f t="shared" si="31"/>
        <v>9987</v>
      </c>
    </row>
    <row r="335" ht="20.1" customHeight="1" spans="1:9">
      <c r="A335" s="155">
        <v>2101199</v>
      </c>
      <c r="B335" s="156" t="s">
        <v>351</v>
      </c>
      <c r="C335" s="157"/>
      <c r="D335" s="158">
        <v>84</v>
      </c>
      <c r="E335" s="158">
        <v>84</v>
      </c>
      <c r="F335" s="158">
        <v>84</v>
      </c>
      <c r="G335" s="159">
        <f t="shared" si="30"/>
        <v>1</v>
      </c>
      <c r="H335" s="159"/>
      <c r="I335" s="160">
        <f t="shared" si="31"/>
        <v>252</v>
      </c>
    </row>
    <row r="336" s="22" customFormat="1" ht="20.1" customHeight="1" spans="1:9">
      <c r="A336" s="153">
        <v>21012</v>
      </c>
      <c r="B336" s="149" t="s">
        <v>433</v>
      </c>
      <c r="C336" s="161"/>
      <c r="D336" s="151">
        <v>16892</v>
      </c>
      <c r="E336" s="151">
        <v>92</v>
      </c>
      <c r="F336" s="151">
        <v>92</v>
      </c>
      <c r="G336" s="152">
        <f t="shared" si="30"/>
        <v>0.00544636514326308</v>
      </c>
      <c r="H336" s="152"/>
      <c r="I336" s="160">
        <f t="shared" si="31"/>
        <v>17076</v>
      </c>
    </row>
    <row r="337" ht="20.1" customHeight="1" spans="1:9">
      <c r="A337" s="155">
        <v>2101202</v>
      </c>
      <c r="B337" s="156" t="s">
        <v>434</v>
      </c>
      <c r="C337" s="157"/>
      <c r="D337" s="158">
        <v>92</v>
      </c>
      <c r="E337" s="158">
        <v>92</v>
      </c>
      <c r="F337" s="158">
        <v>92</v>
      </c>
      <c r="G337" s="159">
        <f t="shared" si="30"/>
        <v>1</v>
      </c>
      <c r="H337" s="159"/>
      <c r="I337" s="160">
        <f t="shared" si="31"/>
        <v>276</v>
      </c>
    </row>
    <row r="338" ht="20.1" customHeight="1" spans="1:9">
      <c r="A338" s="155">
        <v>2101203</v>
      </c>
      <c r="B338" s="156" t="s">
        <v>435</v>
      </c>
      <c r="C338" s="157"/>
      <c r="D338" s="158">
        <v>16800</v>
      </c>
      <c r="E338" s="158"/>
      <c r="F338" s="158"/>
      <c r="G338" s="159">
        <f t="shared" si="30"/>
        <v>0</v>
      </c>
      <c r="H338" s="159"/>
      <c r="I338" s="160">
        <f t="shared" si="31"/>
        <v>16800</v>
      </c>
    </row>
    <row r="339" s="22" customFormat="1" ht="20.1" customHeight="1" spans="1:9">
      <c r="A339" s="153">
        <v>21013</v>
      </c>
      <c r="B339" s="149" t="s">
        <v>436</v>
      </c>
      <c r="C339" s="161"/>
      <c r="D339" s="151">
        <v>1022</v>
      </c>
      <c r="E339" s="151">
        <v>837</v>
      </c>
      <c r="F339" s="151">
        <v>1094</v>
      </c>
      <c r="G339" s="152">
        <f t="shared" si="30"/>
        <v>1.07045009784736</v>
      </c>
      <c r="H339" s="152"/>
      <c r="I339" s="160">
        <f t="shared" si="31"/>
        <v>2953</v>
      </c>
    </row>
    <row r="340" ht="20.1" customHeight="1" spans="1:9">
      <c r="A340" s="155">
        <v>2101301</v>
      </c>
      <c r="B340" s="156" t="s">
        <v>437</v>
      </c>
      <c r="C340" s="157"/>
      <c r="D340" s="158">
        <v>1002</v>
      </c>
      <c r="E340" s="158">
        <v>814</v>
      </c>
      <c r="F340" s="158">
        <v>801</v>
      </c>
      <c r="G340" s="159">
        <f t="shared" si="30"/>
        <v>0.79940119760479</v>
      </c>
      <c r="H340" s="159"/>
      <c r="I340" s="160">
        <f t="shared" si="31"/>
        <v>2617</v>
      </c>
    </row>
    <row r="341" ht="20.1" customHeight="1" spans="1:9">
      <c r="A341" s="155">
        <v>2101302</v>
      </c>
      <c r="B341" s="156" t="s">
        <v>438</v>
      </c>
      <c r="C341" s="157"/>
      <c r="D341" s="158">
        <v>20</v>
      </c>
      <c r="E341" s="158">
        <v>23</v>
      </c>
      <c r="F341" s="158">
        <v>23</v>
      </c>
      <c r="G341" s="159">
        <f t="shared" si="30"/>
        <v>1.15</v>
      </c>
      <c r="H341" s="159"/>
      <c r="I341" s="160">
        <f t="shared" si="31"/>
        <v>66</v>
      </c>
    </row>
    <row r="342" ht="20.1" customHeight="1" spans="1:9">
      <c r="A342" s="155">
        <v>2101399</v>
      </c>
      <c r="B342" s="156" t="s">
        <v>439</v>
      </c>
      <c r="C342" s="157"/>
      <c r="D342" s="158"/>
      <c r="E342" s="158"/>
      <c r="F342" s="158">
        <v>270</v>
      </c>
      <c r="G342" s="159"/>
      <c r="H342" s="159"/>
      <c r="I342" s="160">
        <f t="shared" si="31"/>
        <v>270</v>
      </c>
    </row>
    <row r="343" s="22" customFormat="1" ht="20.1" customHeight="1" spans="1:9">
      <c r="A343" s="153">
        <v>21014</v>
      </c>
      <c r="B343" s="149" t="s">
        <v>440</v>
      </c>
      <c r="C343" s="161"/>
      <c r="D343" s="151">
        <v>100</v>
      </c>
      <c r="E343" s="151">
        <v>82</v>
      </c>
      <c r="F343" s="151">
        <v>82</v>
      </c>
      <c r="G343" s="152">
        <f t="shared" si="30"/>
        <v>0.82</v>
      </c>
      <c r="H343" s="152"/>
      <c r="I343" s="160">
        <f t="shared" si="31"/>
        <v>264</v>
      </c>
    </row>
    <row r="344" ht="20.1" customHeight="1" spans="1:9">
      <c r="A344" s="155">
        <v>2101401</v>
      </c>
      <c r="B344" s="156" t="s">
        <v>441</v>
      </c>
      <c r="C344" s="157"/>
      <c r="D344" s="158">
        <v>100</v>
      </c>
      <c r="E344" s="158">
        <v>82</v>
      </c>
      <c r="F344" s="158">
        <v>82</v>
      </c>
      <c r="G344" s="159">
        <f t="shared" si="30"/>
        <v>0.82</v>
      </c>
      <c r="H344" s="159"/>
      <c r="I344" s="160">
        <f t="shared" si="31"/>
        <v>264</v>
      </c>
    </row>
    <row r="345" s="22" customFormat="1" ht="20.1" customHeight="1" spans="1:9">
      <c r="A345" s="153">
        <v>21099</v>
      </c>
      <c r="B345" s="154" t="s">
        <v>442</v>
      </c>
      <c r="C345" s="150">
        <v>88</v>
      </c>
      <c r="D345" s="151">
        <v>90</v>
      </c>
      <c r="E345" s="151">
        <v>40</v>
      </c>
      <c r="F345" s="151"/>
      <c r="G345" s="152">
        <f t="shared" si="30"/>
        <v>0</v>
      </c>
      <c r="H345" s="152">
        <f t="shared" ref="H345:H350" si="32">F345/C345</f>
        <v>0</v>
      </c>
      <c r="I345" s="160">
        <f t="shared" si="31"/>
        <v>218</v>
      </c>
    </row>
    <row r="346" ht="20.1" customHeight="1" spans="1:9">
      <c r="A346" s="155">
        <v>2109901</v>
      </c>
      <c r="B346" s="156" t="s">
        <v>443</v>
      </c>
      <c r="C346" s="157">
        <v>88</v>
      </c>
      <c r="D346" s="158">
        <v>90</v>
      </c>
      <c r="E346" s="158">
        <v>40</v>
      </c>
      <c r="F346" s="158">
        <v>0</v>
      </c>
      <c r="G346" s="159">
        <f t="shared" si="30"/>
        <v>0</v>
      </c>
      <c r="H346" s="159">
        <f t="shared" si="32"/>
        <v>0</v>
      </c>
      <c r="I346" s="160">
        <f t="shared" si="31"/>
        <v>218</v>
      </c>
    </row>
    <row r="347" s="22" customFormat="1" ht="20.1" customHeight="1" spans="1:9">
      <c r="A347" s="153">
        <v>211</v>
      </c>
      <c r="B347" s="154" t="s">
        <v>444</v>
      </c>
      <c r="C347" s="150">
        <v>14105</v>
      </c>
      <c r="D347" s="151">
        <f>D348+D350+D354+D360+D366+D368+D370+D364+D357</f>
        <v>14640</v>
      </c>
      <c r="E347" s="151">
        <v>13411</v>
      </c>
      <c r="F347" s="151">
        <f>F348+F350+F354+F360+F366+F368+F370+F364+F357</f>
        <v>14701</v>
      </c>
      <c r="G347" s="152">
        <f t="shared" si="30"/>
        <v>1.00416666666667</v>
      </c>
      <c r="H347" s="152">
        <f t="shared" si="32"/>
        <v>1.04225451967387</v>
      </c>
      <c r="I347" s="160">
        <f t="shared" si="31"/>
        <v>56857</v>
      </c>
    </row>
    <row r="348" s="22" customFormat="1" ht="20.1" customHeight="1" spans="1:9">
      <c r="A348" s="153">
        <v>21101</v>
      </c>
      <c r="B348" s="154" t="s">
        <v>445</v>
      </c>
      <c r="C348" s="150">
        <v>169</v>
      </c>
      <c r="D348" s="151">
        <v>180</v>
      </c>
      <c r="E348" s="151">
        <v>229</v>
      </c>
      <c r="F348" s="151">
        <v>244</v>
      </c>
      <c r="G348" s="152">
        <f t="shared" si="30"/>
        <v>1.35555555555556</v>
      </c>
      <c r="H348" s="152">
        <f t="shared" si="32"/>
        <v>1.44378698224852</v>
      </c>
      <c r="I348" s="160">
        <f t="shared" si="31"/>
        <v>822</v>
      </c>
    </row>
    <row r="349" ht="20.1" customHeight="1" spans="1:9">
      <c r="A349" s="155">
        <v>2110101</v>
      </c>
      <c r="B349" s="156" t="s">
        <v>164</v>
      </c>
      <c r="C349" s="157">
        <v>169</v>
      </c>
      <c r="D349" s="158">
        <v>180</v>
      </c>
      <c r="E349" s="158">
        <v>229</v>
      </c>
      <c r="F349" s="158">
        <v>244</v>
      </c>
      <c r="G349" s="159">
        <f t="shared" si="30"/>
        <v>1.35555555555556</v>
      </c>
      <c r="H349" s="159">
        <f t="shared" si="32"/>
        <v>1.44378698224852</v>
      </c>
      <c r="I349" s="160">
        <f t="shared" si="31"/>
        <v>822</v>
      </c>
    </row>
    <row r="350" s="22" customFormat="1" ht="20.1" customHeight="1" spans="1:9">
      <c r="A350" s="153">
        <v>21103</v>
      </c>
      <c r="B350" s="154" t="s">
        <v>446</v>
      </c>
      <c r="C350" s="150">
        <v>143</v>
      </c>
      <c r="D350" s="151">
        <v>100</v>
      </c>
      <c r="E350" s="151">
        <v>0</v>
      </c>
      <c r="F350" s="151"/>
      <c r="G350" s="152">
        <f t="shared" si="30"/>
        <v>0</v>
      </c>
      <c r="H350" s="152">
        <f t="shared" si="32"/>
        <v>0</v>
      </c>
      <c r="I350" s="160">
        <f t="shared" si="31"/>
        <v>243</v>
      </c>
    </row>
    <row r="351" s="135" customFormat="1" ht="20.1" customHeight="1" spans="1:9">
      <c r="A351" s="155">
        <v>2110302</v>
      </c>
      <c r="B351" s="156" t="s">
        <v>447</v>
      </c>
      <c r="C351" s="162">
        <v>100</v>
      </c>
      <c r="D351" s="158">
        <v>100</v>
      </c>
      <c r="E351" s="158">
        <v>0</v>
      </c>
      <c r="F351" s="158"/>
      <c r="G351" s="159">
        <f t="shared" si="30"/>
        <v>0</v>
      </c>
      <c r="H351" s="159"/>
      <c r="I351" s="160">
        <f t="shared" si="31"/>
        <v>200</v>
      </c>
    </row>
    <row r="352" ht="20.1" customHeight="1" spans="1:9">
      <c r="A352" s="155">
        <v>2110307</v>
      </c>
      <c r="B352" s="156" t="s">
        <v>448</v>
      </c>
      <c r="C352" s="157">
        <v>40</v>
      </c>
      <c r="D352" s="158">
        <v>0</v>
      </c>
      <c r="E352" s="158">
        <v>0</v>
      </c>
      <c r="F352" s="158"/>
      <c r="G352" s="159"/>
      <c r="H352" s="159">
        <f t="shared" ref="H352:H356" si="33">F352/C352</f>
        <v>0</v>
      </c>
      <c r="I352" s="160">
        <f t="shared" si="31"/>
        <v>40</v>
      </c>
    </row>
    <row r="353" ht="20.1" customHeight="1" spans="1:9">
      <c r="A353" s="155">
        <v>2110399</v>
      </c>
      <c r="B353" s="156" t="s">
        <v>449</v>
      </c>
      <c r="C353" s="157">
        <v>3</v>
      </c>
      <c r="D353" s="158">
        <v>0</v>
      </c>
      <c r="E353" s="158">
        <v>0</v>
      </c>
      <c r="F353" s="158"/>
      <c r="G353" s="159"/>
      <c r="H353" s="159"/>
      <c r="I353" s="160">
        <f t="shared" si="31"/>
        <v>3</v>
      </c>
    </row>
    <row r="354" s="22" customFormat="1" ht="20.1" customHeight="1" spans="1:9">
      <c r="A354" s="153">
        <v>21104</v>
      </c>
      <c r="B354" s="154" t="s">
        <v>450</v>
      </c>
      <c r="C354" s="150">
        <v>460</v>
      </c>
      <c r="D354" s="151">
        <v>510</v>
      </c>
      <c r="E354" s="151">
        <v>110</v>
      </c>
      <c r="F354" s="151">
        <v>2110</v>
      </c>
      <c r="G354" s="152">
        <f t="shared" si="30"/>
        <v>4.13725490196078</v>
      </c>
      <c r="H354" s="152">
        <f t="shared" si="33"/>
        <v>4.58695652173913</v>
      </c>
      <c r="I354" s="160">
        <f t="shared" si="31"/>
        <v>3190</v>
      </c>
    </row>
    <row r="355" s="135" customFormat="1" ht="20.1" customHeight="1" spans="1:9">
      <c r="A355" s="155">
        <v>2110401</v>
      </c>
      <c r="B355" s="156" t="s">
        <v>451</v>
      </c>
      <c r="C355" s="162">
        <v>10</v>
      </c>
      <c r="D355" s="158">
        <v>10</v>
      </c>
      <c r="E355" s="158">
        <v>10</v>
      </c>
      <c r="F355" s="158">
        <v>10</v>
      </c>
      <c r="G355" s="159">
        <f t="shared" si="30"/>
        <v>1</v>
      </c>
      <c r="H355" s="159"/>
      <c r="I355" s="160">
        <f t="shared" si="31"/>
        <v>40</v>
      </c>
    </row>
    <row r="356" ht="20.1" customHeight="1" spans="1:9">
      <c r="A356" s="155">
        <v>2110402</v>
      </c>
      <c r="B356" s="156" t="s">
        <v>452</v>
      </c>
      <c r="C356" s="157">
        <v>450</v>
      </c>
      <c r="D356" s="158">
        <v>500</v>
      </c>
      <c r="E356" s="158">
        <v>100</v>
      </c>
      <c r="F356" s="158">
        <v>2100</v>
      </c>
      <c r="G356" s="159">
        <f t="shared" si="30"/>
        <v>4.2</v>
      </c>
      <c r="H356" s="159">
        <f t="shared" si="33"/>
        <v>4.66666666666667</v>
      </c>
      <c r="I356" s="160">
        <f t="shared" si="31"/>
        <v>3150</v>
      </c>
    </row>
    <row r="357" s="22" customFormat="1" ht="20.1" customHeight="1" spans="1:9">
      <c r="A357" s="153">
        <v>21105</v>
      </c>
      <c r="B357" s="154" t="s">
        <v>453</v>
      </c>
      <c r="C357" s="161">
        <v>1801</v>
      </c>
      <c r="D357" s="151">
        <v>1900</v>
      </c>
      <c r="E357" s="151">
        <v>1929</v>
      </c>
      <c r="F357" s="151">
        <v>2600</v>
      </c>
      <c r="G357" s="152">
        <f t="shared" si="30"/>
        <v>1.36842105263158</v>
      </c>
      <c r="H357" s="152"/>
      <c r="I357" s="160">
        <f t="shared" si="31"/>
        <v>8230</v>
      </c>
    </row>
    <row r="358" ht="20.1" customHeight="1" spans="1:9">
      <c r="A358" s="155">
        <v>2110501</v>
      </c>
      <c r="B358" s="156" t="s">
        <v>454</v>
      </c>
      <c r="C358" s="157">
        <v>1801</v>
      </c>
      <c r="D358" s="158">
        <v>1900</v>
      </c>
      <c r="E358" s="158">
        <v>1909</v>
      </c>
      <c r="F358" s="158">
        <v>2580</v>
      </c>
      <c r="G358" s="159">
        <f t="shared" si="30"/>
        <v>1.35789473684211</v>
      </c>
      <c r="H358" s="159"/>
      <c r="I358" s="160">
        <f t="shared" si="31"/>
        <v>8190</v>
      </c>
    </row>
    <row r="359" ht="20.1" customHeight="1" spans="1:9">
      <c r="A359" s="155">
        <v>2110503</v>
      </c>
      <c r="B359" s="156" t="s">
        <v>455</v>
      </c>
      <c r="C359" s="157"/>
      <c r="D359" s="158"/>
      <c r="E359" s="158">
        <v>20</v>
      </c>
      <c r="F359" s="158">
        <v>20</v>
      </c>
      <c r="G359" s="159"/>
      <c r="H359" s="159"/>
      <c r="I359" s="160">
        <f t="shared" si="31"/>
        <v>40</v>
      </c>
    </row>
    <row r="360" s="22" customFormat="1" ht="20.1" customHeight="1" spans="1:9">
      <c r="A360" s="153">
        <v>21106</v>
      </c>
      <c r="B360" s="154" t="s">
        <v>456</v>
      </c>
      <c r="C360" s="150">
        <v>8648</v>
      </c>
      <c r="D360" s="151">
        <v>9000</v>
      </c>
      <c r="E360" s="151">
        <v>8898</v>
      </c>
      <c r="F360" s="151">
        <v>8898</v>
      </c>
      <c r="G360" s="152">
        <f t="shared" si="30"/>
        <v>0.988666666666667</v>
      </c>
      <c r="H360" s="152">
        <f t="shared" ref="H360:H363" si="34">F360/C360</f>
        <v>1.02890841813136</v>
      </c>
      <c r="I360" s="160">
        <f t="shared" si="31"/>
        <v>35444</v>
      </c>
    </row>
    <row r="361" ht="20.1" customHeight="1" spans="1:9">
      <c r="A361" s="155">
        <v>2110602</v>
      </c>
      <c r="B361" s="156" t="s">
        <v>457</v>
      </c>
      <c r="C361" s="157">
        <v>4846</v>
      </c>
      <c r="D361" s="158">
        <v>5000</v>
      </c>
      <c r="E361" s="158">
        <v>6066</v>
      </c>
      <c r="F361" s="158">
        <v>6066</v>
      </c>
      <c r="G361" s="159">
        <f t="shared" si="30"/>
        <v>1.2132</v>
      </c>
      <c r="H361" s="159">
        <f t="shared" si="34"/>
        <v>1.25175402393727</v>
      </c>
      <c r="I361" s="160">
        <f t="shared" si="31"/>
        <v>21978</v>
      </c>
    </row>
    <row r="362" ht="20.1" customHeight="1" spans="1:9">
      <c r="A362" s="155">
        <v>2110603</v>
      </c>
      <c r="B362" s="156" t="s">
        <v>458</v>
      </c>
      <c r="C362" s="157">
        <v>3375</v>
      </c>
      <c r="D362" s="158">
        <v>3500</v>
      </c>
      <c r="E362" s="158">
        <v>2045</v>
      </c>
      <c r="F362" s="158">
        <v>2045</v>
      </c>
      <c r="G362" s="159">
        <f t="shared" si="30"/>
        <v>0.584285714285714</v>
      </c>
      <c r="H362" s="159">
        <f t="shared" si="34"/>
        <v>0.605925925925926</v>
      </c>
      <c r="I362" s="160">
        <f t="shared" si="31"/>
        <v>10965</v>
      </c>
    </row>
    <row r="363" ht="20.1" customHeight="1" spans="1:9">
      <c r="A363" s="155">
        <v>2110699</v>
      </c>
      <c r="B363" s="156" t="s">
        <v>459</v>
      </c>
      <c r="C363" s="157">
        <v>427</v>
      </c>
      <c r="D363" s="158">
        <v>500</v>
      </c>
      <c r="E363" s="158">
        <v>787</v>
      </c>
      <c r="F363" s="158">
        <v>787</v>
      </c>
      <c r="G363" s="159">
        <f t="shared" si="30"/>
        <v>1.574</v>
      </c>
      <c r="H363" s="159">
        <f t="shared" si="34"/>
        <v>1.84309133489461</v>
      </c>
      <c r="I363" s="160">
        <f t="shared" si="31"/>
        <v>2501</v>
      </c>
    </row>
    <row r="364" s="22" customFormat="1" ht="20.1" customHeight="1" spans="1:9">
      <c r="A364" s="153">
        <v>21109</v>
      </c>
      <c r="B364" s="154" t="s">
        <v>460</v>
      </c>
      <c r="C364" s="161">
        <v>45</v>
      </c>
      <c r="D364" s="151">
        <v>50</v>
      </c>
      <c r="E364" s="151">
        <v>135</v>
      </c>
      <c r="F364" s="151">
        <v>135</v>
      </c>
      <c r="G364" s="152">
        <f t="shared" si="30"/>
        <v>2.7</v>
      </c>
      <c r="H364" s="152"/>
      <c r="I364" s="160">
        <f t="shared" si="31"/>
        <v>365</v>
      </c>
    </row>
    <row r="365" ht="20.1" customHeight="1" spans="1:9">
      <c r="A365" s="155">
        <v>2110901</v>
      </c>
      <c r="B365" s="156" t="s">
        <v>461</v>
      </c>
      <c r="C365" s="157">
        <v>45</v>
      </c>
      <c r="D365" s="158">
        <v>50</v>
      </c>
      <c r="E365" s="158">
        <v>135</v>
      </c>
      <c r="F365" s="158">
        <v>135</v>
      </c>
      <c r="G365" s="159">
        <f t="shared" si="30"/>
        <v>2.7</v>
      </c>
      <c r="H365" s="159"/>
      <c r="I365" s="160">
        <f t="shared" si="31"/>
        <v>365</v>
      </c>
    </row>
    <row r="366" s="22" customFormat="1" ht="20.1" customHeight="1" spans="1:9">
      <c r="A366" s="153">
        <v>21110</v>
      </c>
      <c r="B366" s="154" t="s">
        <v>462</v>
      </c>
      <c r="C366" s="150">
        <v>0</v>
      </c>
      <c r="D366" s="151">
        <v>0</v>
      </c>
      <c r="E366" s="151">
        <v>0</v>
      </c>
      <c r="F366" s="151">
        <v>104</v>
      </c>
      <c r="G366" s="152"/>
      <c r="H366" s="152"/>
      <c r="I366" s="160">
        <f t="shared" si="31"/>
        <v>104</v>
      </c>
    </row>
    <row r="367" ht="20.1" customHeight="1" spans="1:9">
      <c r="A367" s="155">
        <v>2111001</v>
      </c>
      <c r="B367" s="165" t="s">
        <v>463</v>
      </c>
      <c r="C367" s="157">
        <v>0</v>
      </c>
      <c r="D367" s="158">
        <v>0</v>
      </c>
      <c r="E367" s="158">
        <v>0</v>
      </c>
      <c r="F367" s="158">
        <v>104</v>
      </c>
      <c r="G367" s="159"/>
      <c r="H367" s="159"/>
      <c r="I367" s="160">
        <f t="shared" si="31"/>
        <v>104</v>
      </c>
    </row>
    <row r="368" s="22" customFormat="1" ht="20.1" customHeight="1" spans="1:9">
      <c r="A368" s="153">
        <v>21111</v>
      </c>
      <c r="B368" s="154" t="s">
        <v>464</v>
      </c>
      <c r="C368" s="150">
        <v>1900</v>
      </c>
      <c r="D368" s="151">
        <v>1900</v>
      </c>
      <c r="E368" s="151">
        <v>1500</v>
      </c>
      <c r="F368" s="151">
        <v>0</v>
      </c>
      <c r="G368" s="152">
        <f t="shared" si="30"/>
        <v>0</v>
      </c>
      <c r="H368" s="152">
        <f>F368/C368</f>
        <v>0</v>
      </c>
      <c r="I368" s="160">
        <f t="shared" si="31"/>
        <v>5300</v>
      </c>
    </row>
    <row r="369" ht="20.1" customHeight="1" spans="1:9">
      <c r="A369" s="155">
        <v>2111103</v>
      </c>
      <c r="B369" s="156" t="s">
        <v>465</v>
      </c>
      <c r="C369" s="157">
        <v>1900</v>
      </c>
      <c r="D369" s="158">
        <v>1900</v>
      </c>
      <c r="E369" s="158">
        <v>1500</v>
      </c>
      <c r="F369" s="158">
        <v>0</v>
      </c>
      <c r="G369" s="159">
        <f t="shared" si="30"/>
        <v>0</v>
      </c>
      <c r="H369" s="159">
        <f>F369/C369</f>
        <v>0</v>
      </c>
      <c r="I369" s="160">
        <f t="shared" si="31"/>
        <v>5300</v>
      </c>
    </row>
    <row r="370" s="22" customFormat="1" ht="20.1" customHeight="1" spans="1:9">
      <c r="A370" s="153">
        <v>21113</v>
      </c>
      <c r="B370" s="154" t="s">
        <v>466</v>
      </c>
      <c r="C370" s="161">
        <v>939</v>
      </c>
      <c r="D370" s="151">
        <v>1000</v>
      </c>
      <c r="E370" s="151">
        <v>610</v>
      </c>
      <c r="F370" s="151">
        <v>610</v>
      </c>
      <c r="G370" s="152">
        <f t="shared" si="30"/>
        <v>0.61</v>
      </c>
      <c r="H370" s="152"/>
      <c r="I370" s="160">
        <f t="shared" si="31"/>
        <v>3159</v>
      </c>
    </row>
    <row r="371" ht="20.1" customHeight="1" spans="1:9">
      <c r="A371" s="155">
        <v>2111301</v>
      </c>
      <c r="B371" s="156" t="s">
        <v>467</v>
      </c>
      <c r="C371" s="157">
        <v>939</v>
      </c>
      <c r="D371" s="158">
        <v>1000</v>
      </c>
      <c r="E371" s="158">
        <v>610</v>
      </c>
      <c r="F371" s="158">
        <v>610</v>
      </c>
      <c r="G371" s="159">
        <f t="shared" si="30"/>
        <v>0.61</v>
      </c>
      <c r="H371" s="159"/>
      <c r="I371" s="160">
        <f t="shared" si="31"/>
        <v>3159</v>
      </c>
    </row>
    <row r="372" s="22" customFormat="1" ht="20.1" customHeight="1" spans="1:9">
      <c r="A372" s="153">
        <v>212</v>
      </c>
      <c r="B372" s="154" t="s">
        <v>468</v>
      </c>
      <c r="C372" s="150">
        <v>1694</v>
      </c>
      <c r="D372" s="151">
        <v>1734</v>
      </c>
      <c r="E372" s="151">
        <v>2315</v>
      </c>
      <c r="F372" s="151">
        <v>2336</v>
      </c>
      <c r="G372" s="152">
        <f t="shared" si="30"/>
        <v>1.34717416378316</v>
      </c>
      <c r="H372" s="152">
        <f t="shared" ref="H372:H404" si="35">F372/C372</f>
        <v>1.37898465171192</v>
      </c>
      <c r="I372" s="160">
        <f t="shared" si="31"/>
        <v>8079</v>
      </c>
    </row>
    <row r="373" s="22" customFormat="1" ht="20.1" customHeight="1" spans="1:9">
      <c r="A373" s="153">
        <v>21201</v>
      </c>
      <c r="B373" s="154" t="s">
        <v>469</v>
      </c>
      <c r="C373" s="150">
        <v>779</v>
      </c>
      <c r="D373" s="151">
        <v>873</v>
      </c>
      <c r="E373" s="151">
        <v>1027</v>
      </c>
      <c r="F373" s="151">
        <v>1017</v>
      </c>
      <c r="G373" s="152">
        <f t="shared" si="30"/>
        <v>1.16494845360825</v>
      </c>
      <c r="H373" s="152">
        <f t="shared" si="35"/>
        <v>1.30551989730424</v>
      </c>
      <c r="I373" s="160">
        <f t="shared" si="31"/>
        <v>3696</v>
      </c>
    </row>
    <row r="374" ht="20.1" customHeight="1" spans="1:9">
      <c r="A374" s="155">
        <v>2120101</v>
      </c>
      <c r="B374" s="156" t="s">
        <v>470</v>
      </c>
      <c r="C374" s="157">
        <v>627</v>
      </c>
      <c r="D374" s="158">
        <v>721</v>
      </c>
      <c r="E374" s="158">
        <v>895</v>
      </c>
      <c r="F374" s="158">
        <v>927</v>
      </c>
      <c r="G374" s="159">
        <f t="shared" si="30"/>
        <v>1.28571428571429</v>
      </c>
      <c r="H374" s="159">
        <f t="shared" si="35"/>
        <v>1.47846889952153</v>
      </c>
      <c r="I374" s="160">
        <f t="shared" si="31"/>
        <v>3170</v>
      </c>
    </row>
    <row r="375" ht="20.1" customHeight="1" spans="1:9">
      <c r="A375" s="155">
        <v>2120104</v>
      </c>
      <c r="B375" s="156" t="s">
        <v>471</v>
      </c>
      <c r="C375" s="157">
        <v>108</v>
      </c>
      <c r="D375" s="158">
        <v>132</v>
      </c>
      <c r="E375" s="158">
        <v>132</v>
      </c>
      <c r="F375" s="158">
        <v>90</v>
      </c>
      <c r="G375" s="159">
        <f t="shared" si="30"/>
        <v>0.681818181818182</v>
      </c>
      <c r="H375" s="159">
        <f t="shared" si="35"/>
        <v>0.833333333333333</v>
      </c>
      <c r="I375" s="160">
        <f t="shared" si="31"/>
        <v>462</v>
      </c>
    </row>
    <row r="376" ht="20.1" customHeight="1" spans="1:9">
      <c r="A376" s="155">
        <v>2120199</v>
      </c>
      <c r="B376" s="156" t="s">
        <v>472</v>
      </c>
      <c r="C376" s="157">
        <v>44</v>
      </c>
      <c r="D376" s="158">
        <v>20</v>
      </c>
      <c r="E376" s="158">
        <v>0</v>
      </c>
      <c r="F376" s="158">
        <v>0</v>
      </c>
      <c r="G376" s="159">
        <f t="shared" si="30"/>
        <v>0</v>
      </c>
      <c r="H376" s="159">
        <f t="shared" si="35"/>
        <v>0</v>
      </c>
      <c r="I376" s="160">
        <f t="shared" si="31"/>
        <v>64</v>
      </c>
    </row>
    <row r="377" s="22" customFormat="1" ht="20.1" customHeight="1" spans="1:9">
      <c r="A377" s="153">
        <v>21203</v>
      </c>
      <c r="B377" s="154" t="s">
        <v>473</v>
      </c>
      <c r="C377" s="150">
        <v>239</v>
      </c>
      <c r="D377" s="151">
        <v>185</v>
      </c>
      <c r="E377" s="151">
        <v>347</v>
      </c>
      <c r="F377" s="151">
        <v>10</v>
      </c>
      <c r="G377" s="152">
        <f t="shared" si="30"/>
        <v>0.0540540540540541</v>
      </c>
      <c r="H377" s="152">
        <f t="shared" si="35"/>
        <v>0.0418410041841004</v>
      </c>
      <c r="I377" s="160">
        <f t="shared" si="31"/>
        <v>781</v>
      </c>
    </row>
    <row r="378" ht="20.1" customHeight="1" spans="1:9">
      <c r="A378" s="155">
        <v>2120303</v>
      </c>
      <c r="B378" s="156" t="s">
        <v>474</v>
      </c>
      <c r="C378" s="157">
        <v>20</v>
      </c>
      <c r="D378" s="158">
        <v>30</v>
      </c>
      <c r="E378" s="158">
        <v>250</v>
      </c>
      <c r="F378" s="158">
        <v>10</v>
      </c>
      <c r="G378" s="159">
        <f t="shared" si="30"/>
        <v>0.333333333333333</v>
      </c>
      <c r="H378" s="159">
        <f t="shared" si="35"/>
        <v>0.5</v>
      </c>
      <c r="I378" s="160">
        <f t="shared" si="31"/>
        <v>310</v>
      </c>
    </row>
    <row r="379" ht="20.1" customHeight="1" spans="1:9">
      <c r="A379" s="155">
        <v>2120399</v>
      </c>
      <c r="B379" s="156" t="s">
        <v>475</v>
      </c>
      <c r="C379" s="157">
        <v>219</v>
      </c>
      <c r="D379" s="158">
        <v>155</v>
      </c>
      <c r="E379" s="158">
        <v>97</v>
      </c>
      <c r="F379" s="158">
        <v>0</v>
      </c>
      <c r="G379" s="159">
        <f t="shared" si="30"/>
        <v>0</v>
      </c>
      <c r="H379" s="159">
        <f t="shared" si="35"/>
        <v>0</v>
      </c>
      <c r="I379" s="160">
        <f t="shared" si="31"/>
        <v>471</v>
      </c>
    </row>
    <row r="380" s="22" customFormat="1" ht="20.1" customHeight="1" spans="1:9">
      <c r="A380" s="153">
        <v>21205</v>
      </c>
      <c r="B380" s="154" t="s">
        <v>476</v>
      </c>
      <c r="C380" s="150">
        <v>618</v>
      </c>
      <c r="D380" s="151">
        <v>616</v>
      </c>
      <c r="E380" s="151">
        <v>929</v>
      </c>
      <c r="F380" s="151">
        <v>475</v>
      </c>
      <c r="G380" s="152">
        <f t="shared" si="30"/>
        <v>0.771103896103896</v>
      </c>
      <c r="H380" s="152">
        <f t="shared" si="35"/>
        <v>0.768608414239482</v>
      </c>
      <c r="I380" s="160">
        <f t="shared" si="31"/>
        <v>2638</v>
      </c>
    </row>
    <row r="381" ht="20.1" customHeight="1" spans="1:9">
      <c r="A381" s="164">
        <v>2120501</v>
      </c>
      <c r="B381" s="156" t="s">
        <v>477</v>
      </c>
      <c r="C381" s="157">
        <v>618</v>
      </c>
      <c r="D381" s="158">
        <v>616</v>
      </c>
      <c r="E381" s="158">
        <v>929</v>
      </c>
      <c r="F381" s="158">
        <v>250</v>
      </c>
      <c r="G381" s="159">
        <f t="shared" si="30"/>
        <v>0.405844155844156</v>
      </c>
      <c r="H381" s="159">
        <f t="shared" si="35"/>
        <v>0.40453074433657</v>
      </c>
      <c r="I381" s="160">
        <f t="shared" si="31"/>
        <v>2413</v>
      </c>
    </row>
    <row r="382" ht="20.1" customHeight="1" spans="1:9">
      <c r="A382" s="164">
        <v>2120502</v>
      </c>
      <c r="B382" s="156" t="s">
        <v>478</v>
      </c>
      <c r="C382" s="157"/>
      <c r="D382" s="158"/>
      <c r="E382" s="158"/>
      <c r="F382" s="158">
        <v>225</v>
      </c>
      <c r="G382" s="159"/>
      <c r="H382" s="159"/>
      <c r="I382" s="160">
        <f t="shared" si="31"/>
        <v>225</v>
      </c>
    </row>
    <row r="383" s="22" customFormat="1" ht="20.1" customHeight="1" spans="1:9">
      <c r="A383" s="153">
        <v>21299</v>
      </c>
      <c r="B383" s="154" t="s">
        <v>479</v>
      </c>
      <c r="C383" s="150">
        <v>58</v>
      </c>
      <c r="D383" s="151">
        <v>60</v>
      </c>
      <c r="E383" s="151">
        <v>12</v>
      </c>
      <c r="F383" s="151">
        <v>88</v>
      </c>
      <c r="G383" s="152">
        <f t="shared" si="30"/>
        <v>1.46666666666667</v>
      </c>
      <c r="H383" s="152">
        <f t="shared" si="35"/>
        <v>1.51724137931034</v>
      </c>
      <c r="I383" s="160">
        <f t="shared" si="31"/>
        <v>218</v>
      </c>
    </row>
    <row r="384" ht="20.1" customHeight="1" spans="1:9">
      <c r="A384" s="164">
        <v>2129999</v>
      </c>
      <c r="B384" s="165" t="s">
        <v>480</v>
      </c>
      <c r="C384" s="157">
        <v>58</v>
      </c>
      <c r="D384" s="158">
        <v>60</v>
      </c>
      <c r="E384" s="158">
        <v>12</v>
      </c>
      <c r="F384" s="158">
        <v>88</v>
      </c>
      <c r="G384" s="159">
        <f t="shared" si="30"/>
        <v>1.46666666666667</v>
      </c>
      <c r="H384" s="159">
        <f t="shared" si="35"/>
        <v>1.51724137931034</v>
      </c>
      <c r="I384" s="160">
        <f t="shared" si="31"/>
        <v>218</v>
      </c>
    </row>
    <row r="385" s="22" customFormat="1" ht="20.1" customHeight="1" spans="1:9">
      <c r="A385" s="153">
        <v>213</v>
      </c>
      <c r="B385" s="154" t="s">
        <v>481</v>
      </c>
      <c r="C385" s="150">
        <v>57625</v>
      </c>
      <c r="D385" s="151">
        <f>D386+D403+D414+D425+D432+D436+D441+D447</f>
        <v>62441</v>
      </c>
      <c r="E385" s="151">
        <v>64552</v>
      </c>
      <c r="F385" s="151">
        <f>F386+F403+F414+F425+F432+F436+F441+F447</f>
        <v>60467</v>
      </c>
      <c r="G385" s="152">
        <f t="shared" si="30"/>
        <v>0.968386156531766</v>
      </c>
      <c r="H385" s="152">
        <f t="shared" si="35"/>
        <v>1.04931887201735</v>
      </c>
      <c r="I385" s="160">
        <f t="shared" si="31"/>
        <v>245085</v>
      </c>
    </row>
    <row r="386" s="22" customFormat="1" ht="20.1" customHeight="1" spans="1:9">
      <c r="A386" s="153">
        <v>21301</v>
      </c>
      <c r="B386" s="154" t="s">
        <v>482</v>
      </c>
      <c r="C386" s="150">
        <v>9391</v>
      </c>
      <c r="D386" s="151">
        <v>12299</v>
      </c>
      <c r="E386" s="151">
        <v>11567</v>
      </c>
      <c r="F386" s="151">
        <v>10890</v>
      </c>
      <c r="G386" s="152">
        <f t="shared" si="30"/>
        <v>0.885437840474835</v>
      </c>
      <c r="H386" s="152">
        <f t="shared" si="35"/>
        <v>1.15962091364072</v>
      </c>
      <c r="I386" s="160">
        <f t="shared" si="31"/>
        <v>44147</v>
      </c>
    </row>
    <row r="387" ht="20.1" customHeight="1" spans="1:9">
      <c r="A387" s="155">
        <v>2130104</v>
      </c>
      <c r="B387" s="156" t="s">
        <v>483</v>
      </c>
      <c r="C387" s="157">
        <v>3443</v>
      </c>
      <c r="D387" s="158">
        <v>3907</v>
      </c>
      <c r="E387" s="158">
        <v>4628</v>
      </c>
      <c r="F387" s="158">
        <v>4585</v>
      </c>
      <c r="G387" s="159">
        <f t="shared" si="30"/>
        <v>1.17353468134118</v>
      </c>
      <c r="H387" s="159">
        <f t="shared" si="35"/>
        <v>1.33168748184723</v>
      </c>
      <c r="I387" s="160">
        <f t="shared" si="31"/>
        <v>16563</v>
      </c>
    </row>
    <row r="388" ht="20.1" customHeight="1" spans="1:9">
      <c r="A388" s="155">
        <v>2130106</v>
      </c>
      <c r="B388" s="156" t="s">
        <v>484</v>
      </c>
      <c r="C388" s="157">
        <v>1836</v>
      </c>
      <c r="D388" s="158">
        <v>2005</v>
      </c>
      <c r="E388" s="158">
        <v>1893</v>
      </c>
      <c r="F388" s="158">
        <v>1999</v>
      </c>
      <c r="G388" s="159">
        <f t="shared" si="30"/>
        <v>0.997007481296758</v>
      </c>
      <c r="H388" s="159">
        <f t="shared" si="35"/>
        <v>1.08877995642702</v>
      </c>
      <c r="I388" s="160">
        <f t="shared" si="31"/>
        <v>7733</v>
      </c>
    </row>
    <row r="389" ht="20.1" customHeight="1" spans="1:9">
      <c r="A389" s="155">
        <v>2130108</v>
      </c>
      <c r="B389" s="156" t="s">
        <v>485</v>
      </c>
      <c r="C389" s="157">
        <v>112</v>
      </c>
      <c r="D389" s="158">
        <v>110</v>
      </c>
      <c r="E389" s="158">
        <v>214</v>
      </c>
      <c r="F389" s="158">
        <v>154</v>
      </c>
      <c r="G389" s="159">
        <f t="shared" ref="G389:G452" si="36">F389/D389</f>
        <v>1.4</v>
      </c>
      <c r="H389" s="159">
        <f t="shared" si="35"/>
        <v>1.375</v>
      </c>
      <c r="I389" s="160">
        <f t="shared" ref="I389:I452" si="37">D389+E389+F389+C389</f>
        <v>590</v>
      </c>
    </row>
    <row r="390" ht="20.1" customHeight="1" spans="1:9">
      <c r="A390" s="155">
        <v>2130109</v>
      </c>
      <c r="B390" s="156" t="s">
        <v>486</v>
      </c>
      <c r="C390" s="157">
        <v>0</v>
      </c>
      <c r="D390" s="158">
        <v>20</v>
      </c>
      <c r="E390" s="158">
        <v>20</v>
      </c>
      <c r="F390" s="158">
        <v>0</v>
      </c>
      <c r="G390" s="159">
        <f t="shared" si="36"/>
        <v>0</v>
      </c>
      <c r="H390" s="159"/>
      <c r="I390" s="160">
        <f t="shared" si="37"/>
        <v>40</v>
      </c>
    </row>
    <row r="391" ht="20.1" hidden="1" customHeight="1" spans="1:9">
      <c r="A391" s="155">
        <v>2130110</v>
      </c>
      <c r="B391" s="156" t="s">
        <v>487</v>
      </c>
      <c r="C391" s="157">
        <v>0</v>
      </c>
      <c r="D391" s="158">
        <v>0</v>
      </c>
      <c r="E391" s="158"/>
      <c r="F391" s="158">
        <v>0</v>
      </c>
      <c r="G391" s="159" t="e">
        <f t="shared" si="36"/>
        <v>#DIV/0!</v>
      </c>
      <c r="H391" s="159"/>
      <c r="I391" s="160">
        <f t="shared" si="37"/>
        <v>0</v>
      </c>
    </row>
    <row r="392" ht="20.1" customHeight="1" spans="1:9">
      <c r="A392" s="155">
        <v>2130111</v>
      </c>
      <c r="B392" s="156" t="s">
        <v>488</v>
      </c>
      <c r="C392" s="157">
        <v>2</v>
      </c>
      <c r="D392" s="158">
        <v>7</v>
      </c>
      <c r="E392" s="158">
        <v>5</v>
      </c>
      <c r="F392" s="158">
        <v>0</v>
      </c>
      <c r="G392" s="159">
        <f t="shared" si="36"/>
        <v>0</v>
      </c>
      <c r="H392" s="159">
        <f t="shared" si="35"/>
        <v>0</v>
      </c>
      <c r="I392" s="160">
        <f t="shared" si="37"/>
        <v>14</v>
      </c>
    </row>
    <row r="393" ht="20.1" customHeight="1" spans="1:9">
      <c r="A393" s="155">
        <v>2130112</v>
      </c>
      <c r="B393" s="156" t="s">
        <v>489</v>
      </c>
      <c r="C393" s="157">
        <v>5</v>
      </c>
      <c r="D393" s="158">
        <v>5</v>
      </c>
      <c r="E393" s="158">
        <v>0</v>
      </c>
      <c r="F393" s="158">
        <v>0</v>
      </c>
      <c r="G393" s="159">
        <f t="shared" si="36"/>
        <v>0</v>
      </c>
      <c r="H393" s="159">
        <f t="shared" si="35"/>
        <v>0</v>
      </c>
      <c r="I393" s="160">
        <f t="shared" si="37"/>
        <v>10</v>
      </c>
    </row>
    <row r="394" ht="20.1" customHeight="1" spans="1:9">
      <c r="A394" s="155">
        <v>2130119</v>
      </c>
      <c r="B394" s="156" t="s">
        <v>490</v>
      </c>
      <c r="C394" s="157">
        <v>85</v>
      </c>
      <c r="D394" s="158">
        <v>90</v>
      </c>
      <c r="E394" s="158">
        <v>45</v>
      </c>
      <c r="F394" s="158">
        <v>70</v>
      </c>
      <c r="G394" s="159">
        <f t="shared" si="36"/>
        <v>0.777777777777778</v>
      </c>
      <c r="H394" s="159">
        <f t="shared" si="35"/>
        <v>0.823529411764706</v>
      </c>
      <c r="I394" s="160">
        <f t="shared" si="37"/>
        <v>290</v>
      </c>
    </row>
    <row r="395" ht="20.1" customHeight="1" spans="1:9">
      <c r="A395" s="155">
        <v>2130122</v>
      </c>
      <c r="B395" s="156" t="s">
        <v>491</v>
      </c>
      <c r="C395" s="157">
        <v>609</v>
      </c>
      <c r="D395" s="158">
        <v>473</v>
      </c>
      <c r="E395" s="158">
        <v>118</v>
      </c>
      <c r="F395" s="158">
        <v>95</v>
      </c>
      <c r="G395" s="159">
        <f t="shared" si="36"/>
        <v>0.200845665961945</v>
      </c>
      <c r="H395" s="159">
        <f t="shared" si="35"/>
        <v>0.155993431855501</v>
      </c>
      <c r="I395" s="160">
        <f t="shared" si="37"/>
        <v>1295</v>
      </c>
    </row>
    <row r="396" ht="20.1" customHeight="1" spans="1:9">
      <c r="A396" s="155">
        <v>2130124</v>
      </c>
      <c r="B396" s="156" t="s">
        <v>492</v>
      </c>
      <c r="C396" s="157">
        <v>30</v>
      </c>
      <c r="D396" s="158">
        <v>30</v>
      </c>
      <c r="E396" s="158">
        <v>20</v>
      </c>
      <c r="F396" s="158">
        <v>20</v>
      </c>
      <c r="G396" s="159">
        <f t="shared" si="36"/>
        <v>0.666666666666667</v>
      </c>
      <c r="H396" s="159">
        <f t="shared" si="35"/>
        <v>0.666666666666667</v>
      </c>
      <c r="I396" s="160">
        <f t="shared" si="37"/>
        <v>100</v>
      </c>
    </row>
    <row r="397" ht="20.1" customHeight="1" spans="1:9">
      <c r="A397" s="155">
        <v>2130126</v>
      </c>
      <c r="B397" s="156" t="s">
        <v>493</v>
      </c>
      <c r="C397" s="157">
        <v>520</v>
      </c>
      <c r="D397" s="158">
        <v>690</v>
      </c>
      <c r="E397" s="158">
        <v>180</v>
      </c>
      <c r="F397" s="158">
        <v>180</v>
      </c>
      <c r="G397" s="159">
        <f t="shared" si="36"/>
        <v>0.260869565217391</v>
      </c>
      <c r="H397" s="159">
        <f t="shared" si="35"/>
        <v>0.346153846153846</v>
      </c>
      <c r="I397" s="160">
        <f t="shared" si="37"/>
        <v>1570</v>
      </c>
    </row>
    <row r="398" ht="20.1" customHeight="1" spans="1:9">
      <c r="A398" s="155">
        <v>2130135</v>
      </c>
      <c r="B398" s="156" t="s">
        <v>494</v>
      </c>
      <c r="C398" s="157">
        <v>988</v>
      </c>
      <c r="D398" s="158">
        <v>1000</v>
      </c>
      <c r="E398" s="158">
        <v>1417</v>
      </c>
      <c r="F398" s="158">
        <v>1138</v>
      </c>
      <c r="G398" s="159">
        <f t="shared" si="36"/>
        <v>1.138</v>
      </c>
      <c r="H398" s="159">
        <f t="shared" si="35"/>
        <v>1.15182186234818</v>
      </c>
      <c r="I398" s="160">
        <f t="shared" si="37"/>
        <v>4543</v>
      </c>
    </row>
    <row r="399" ht="20.1" customHeight="1" spans="1:9">
      <c r="A399" s="155">
        <v>2130142</v>
      </c>
      <c r="B399" s="156" t="s">
        <v>495</v>
      </c>
      <c r="C399" s="157">
        <v>448</v>
      </c>
      <c r="D399" s="158">
        <v>520</v>
      </c>
      <c r="E399" s="158">
        <v>1374</v>
      </c>
      <c r="F399" s="158">
        <v>1354</v>
      </c>
      <c r="G399" s="159">
        <f t="shared" si="36"/>
        <v>2.60384615384615</v>
      </c>
      <c r="H399" s="159">
        <f t="shared" si="35"/>
        <v>3.02232142857143</v>
      </c>
      <c r="I399" s="160">
        <f t="shared" si="37"/>
        <v>3696</v>
      </c>
    </row>
    <row r="400" ht="20.1" customHeight="1" spans="1:9">
      <c r="A400" s="155">
        <v>2130148</v>
      </c>
      <c r="B400" s="156" t="s">
        <v>496</v>
      </c>
      <c r="C400" s="157">
        <v>62</v>
      </c>
      <c r="D400" s="158">
        <v>70</v>
      </c>
      <c r="E400" s="158"/>
      <c r="F400" s="158">
        <v>77</v>
      </c>
      <c r="G400" s="159">
        <f t="shared" si="36"/>
        <v>1.1</v>
      </c>
      <c r="H400" s="159">
        <f t="shared" si="35"/>
        <v>1.24193548387097</v>
      </c>
      <c r="I400" s="160">
        <f t="shared" si="37"/>
        <v>209</v>
      </c>
    </row>
    <row r="401" ht="20.1" customHeight="1" spans="1:9">
      <c r="A401" s="155">
        <v>2130152</v>
      </c>
      <c r="B401" s="156" t="s">
        <v>497</v>
      </c>
      <c r="C401" s="157">
        <v>232</v>
      </c>
      <c r="D401" s="158">
        <v>502</v>
      </c>
      <c r="E401" s="158">
        <v>203</v>
      </c>
      <c r="F401" s="158">
        <v>294</v>
      </c>
      <c r="G401" s="159">
        <f t="shared" si="36"/>
        <v>0.585657370517928</v>
      </c>
      <c r="H401" s="159">
        <f t="shared" si="35"/>
        <v>1.26724137931034</v>
      </c>
      <c r="I401" s="160">
        <f t="shared" si="37"/>
        <v>1231</v>
      </c>
    </row>
    <row r="402" ht="20.1" customHeight="1" spans="1:9">
      <c r="A402" s="155">
        <v>2130199</v>
      </c>
      <c r="B402" s="156" t="s">
        <v>498</v>
      </c>
      <c r="C402" s="157">
        <v>1019</v>
      </c>
      <c r="D402" s="158">
        <v>2870</v>
      </c>
      <c r="E402" s="158">
        <v>1450</v>
      </c>
      <c r="F402" s="158">
        <v>924</v>
      </c>
      <c r="G402" s="159">
        <f t="shared" si="36"/>
        <v>0.321951219512195</v>
      </c>
      <c r="H402" s="159">
        <f t="shared" si="35"/>
        <v>0.906771344455348</v>
      </c>
      <c r="I402" s="160">
        <f t="shared" si="37"/>
        <v>6263</v>
      </c>
    </row>
    <row r="403" s="22" customFormat="1" ht="20.1" customHeight="1" spans="1:9">
      <c r="A403" s="153">
        <v>21302</v>
      </c>
      <c r="B403" s="154" t="s">
        <v>499</v>
      </c>
      <c r="C403" s="150">
        <v>4824</v>
      </c>
      <c r="D403" s="151">
        <v>4648</v>
      </c>
      <c r="E403" s="151">
        <v>5277</v>
      </c>
      <c r="F403" s="151">
        <v>3994</v>
      </c>
      <c r="G403" s="152">
        <f t="shared" si="36"/>
        <v>0.859294320137694</v>
      </c>
      <c r="H403" s="152">
        <f t="shared" si="35"/>
        <v>0.827943615257048</v>
      </c>
      <c r="I403" s="160">
        <f t="shared" si="37"/>
        <v>18743</v>
      </c>
    </row>
    <row r="404" ht="20.1" customHeight="1" spans="1:9">
      <c r="A404" s="155">
        <v>2130204</v>
      </c>
      <c r="B404" s="156" t="s">
        <v>500</v>
      </c>
      <c r="C404" s="157">
        <v>1162</v>
      </c>
      <c r="D404" s="158">
        <v>1243</v>
      </c>
      <c r="E404" s="158">
        <v>1467</v>
      </c>
      <c r="F404" s="158">
        <v>1497</v>
      </c>
      <c r="G404" s="159">
        <f t="shared" si="36"/>
        <v>1.20434432823813</v>
      </c>
      <c r="H404" s="159">
        <f t="shared" si="35"/>
        <v>1.28829604130809</v>
      </c>
      <c r="I404" s="160">
        <f t="shared" si="37"/>
        <v>5369</v>
      </c>
    </row>
    <row r="405" ht="20.1" customHeight="1" spans="1:9">
      <c r="A405" s="155">
        <v>2130205</v>
      </c>
      <c r="B405" s="156" t="s">
        <v>501</v>
      </c>
      <c r="C405" s="157">
        <v>1028</v>
      </c>
      <c r="D405" s="158">
        <v>1100</v>
      </c>
      <c r="E405" s="158">
        <v>470</v>
      </c>
      <c r="F405" s="158">
        <v>670</v>
      </c>
      <c r="G405" s="159">
        <f t="shared" si="36"/>
        <v>0.609090909090909</v>
      </c>
      <c r="H405" s="159">
        <f t="shared" ref="H405:H442" si="38">F405/C405</f>
        <v>0.651750972762646</v>
      </c>
      <c r="I405" s="160">
        <f t="shared" si="37"/>
        <v>3268</v>
      </c>
    </row>
    <row r="406" ht="20.1" hidden="1" customHeight="1" spans="1:9">
      <c r="A406" s="155">
        <v>2130207</v>
      </c>
      <c r="B406" s="156" t="s">
        <v>502</v>
      </c>
      <c r="C406" s="157">
        <v>0</v>
      </c>
      <c r="D406" s="158">
        <v>0</v>
      </c>
      <c r="E406" s="158"/>
      <c r="F406" s="158">
        <v>0</v>
      </c>
      <c r="G406" s="159" t="e">
        <f t="shared" si="36"/>
        <v>#DIV/0!</v>
      </c>
      <c r="H406" s="159"/>
      <c r="I406" s="160">
        <f t="shared" si="37"/>
        <v>0</v>
      </c>
    </row>
    <row r="407" ht="20.1" customHeight="1" spans="1:9">
      <c r="A407" s="155">
        <v>2130209</v>
      </c>
      <c r="B407" s="156" t="s">
        <v>503</v>
      </c>
      <c r="C407" s="157">
        <v>1045</v>
      </c>
      <c r="D407" s="158">
        <v>1100</v>
      </c>
      <c r="E407" s="158">
        <v>1053</v>
      </c>
      <c r="F407" s="158">
        <v>1099</v>
      </c>
      <c r="G407" s="159">
        <f t="shared" si="36"/>
        <v>0.999090909090909</v>
      </c>
      <c r="H407" s="159">
        <f t="shared" si="38"/>
        <v>1.05167464114833</v>
      </c>
      <c r="I407" s="160">
        <f t="shared" si="37"/>
        <v>4297</v>
      </c>
    </row>
    <row r="408" ht="20.1" customHeight="1" spans="1:9">
      <c r="A408" s="155">
        <v>2130213</v>
      </c>
      <c r="B408" s="156" t="s">
        <v>504</v>
      </c>
      <c r="C408" s="157">
        <v>368</v>
      </c>
      <c r="D408" s="158">
        <v>407</v>
      </c>
      <c r="E408" s="158">
        <v>492</v>
      </c>
      <c r="F408" s="158">
        <v>477</v>
      </c>
      <c r="G408" s="159">
        <f t="shared" si="36"/>
        <v>1.17199017199017</v>
      </c>
      <c r="H408" s="159">
        <f t="shared" si="38"/>
        <v>1.29619565217391</v>
      </c>
      <c r="I408" s="160">
        <f t="shared" si="37"/>
        <v>1744</v>
      </c>
    </row>
    <row r="409" ht="20.1" hidden="1" customHeight="1" spans="1:9">
      <c r="A409" s="155">
        <v>2130221</v>
      </c>
      <c r="B409" s="156" t="s">
        <v>505</v>
      </c>
      <c r="C409" s="157">
        <v>0</v>
      </c>
      <c r="D409" s="158">
        <v>0</v>
      </c>
      <c r="E409" s="158"/>
      <c r="F409" s="158">
        <v>0</v>
      </c>
      <c r="G409" s="159" t="e">
        <f t="shared" si="36"/>
        <v>#DIV/0!</v>
      </c>
      <c r="H409" s="159"/>
      <c r="I409" s="160">
        <f t="shared" si="37"/>
        <v>0</v>
      </c>
    </row>
    <row r="410" ht="20.1" customHeight="1" spans="1:9">
      <c r="A410" s="155">
        <v>2130227</v>
      </c>
      <c r="B410" s="156" t="s">
        <v>506</v>
      </c>
      <c r="C410" s="157">
        <v>115</v>
      </c>
      <c r="D410" s="158">
        <v>130</v>
      </c>
      <c r="E410" s="158">
        <v>0</v>
      </c>
      <c r="F410" s="158">
        <v>0</v>
      </c>
      <c r="G410" s="159">
        <f t="shared" si="36"/>
        <v>0</v>
      </c>
      <c r="H410" s="159">
        <f t="shared" si="38"/>
        <v>0</v>
      </c>
      <c r="I410" s="160">
        <f t="shared" si="37"/>
        <v>245</v>
      </c>
    </row>
    <row r="411" ht="20.1" customHeight="1" spans="1:9">
      <c r="A411" s="155">
        <v>2130232</v>
      </c>
      <c r="B411" s="156" t="s">
        <v>507</v>
      </c>
      <c r="C411" s="157">
        <v>10</v>
      </c>
      <c r="D411" s="158">
        <v>20</v>
      </c>
      <c r="E411" s="158"/>
      <c r="F411" s="158">
        <v>0</v>
      </c>
      <c r="G411" s="159">
        <f t="shared" si="36"/>
        <v>0</v>
      </c>
      <c r="H411" s="159">
        <f t="shared" si="38"/>
        <v>0</v>
      </c>
      <c r="I411" s="160">
        <f t="shared" si="37"/>
        <v>30</v>
      </c>
    </row>
    <row r="412" ht="20.1" customHeight="1" spans="1:9">
      <c r="A412" s="155">
        <v>2130234</v>
      </c>
      <c r="B412" s="156" t="s">
        <v>508</v>
      </c>
      <c r="C412" s="157">
        <v>81</v>
      </c>
      <c r="D412" s="158">
        <v>106</v>
      </c>
      <c r="E412" s="158">
        <v>103</v>
      </c>
      <c r="F412" s="158">
        <v>72</v>
      </c>
      <c r="G412" s="159">
        <f t="shared" si="36"/>
        <v>0.679245283018868</v>
      </c>
      <c r="H412" s="159">
        <f t="shared" si="38"/>
        <v>0.888888888888889</v>
      </c>
      <c r="I412" s="160">
        <f t="shared" si="37"/>
        <v>362</v>
      </c>
    </row>
    <row r="413" ht="20.1" customHeight="1" spans="1:9">
      <c r="A413" s="155">
        <v>2130299</v>
      </c>
      <c r="B413" s="156" t="s">
        <v>509</v>
      </c>
      <c r="C413" s="157">
        <v>1015</v>
      </c>
      <c r="D413" s="158">
        <v>542</v>
      </c>
      <c r="E413" s="158">
        <v>1692</v>
      </c>
      <c r="F413" s="158">
        <v>179</v>
      </c>
      <c r="G413" s="159">
        <f t="shared" si="36"/>
        <v>0.330258302583026</v>
      </c>
      <c r="H413" s="159">
        <f t="shared" si="38"/>
        <v>0.176354679802956</v>
      </c>
      <c r="I413" s="160">
        <f t="shared" si="37"/>
        <v>3428</v>
      </c>
    </row>
    <row r="414" s="22" customFormat="1" ht="20.1" customHeight="1" spans="1:9">
      <c r="A414" s="153">
        <v>21303</v>
      </c>
      <c r="B414" s="154" t="s">
        <v>510</v>
      </c>
      <c r="C414" s="150">
        <v>12749</v>
      </c>
      <c r="D414" s="151">
        <v>12982</v>
      </c>
      <c r="E414" s="151">
        <v>19277</v>
      </c>
      <c r="F414" s="151">
        <v>19673</v>
      </c>
      <c r="G414" s="152">
        <f t="shared" si="36"/>
        <v>1.51540594669542</v>
      </c>
      <c r="H414" s="152">
        <f t="shared" si="38"/>
        <v>1.54310141971919</v>
      </c>
      <c r="I414" s="160">
        <f t="shared" si="37"/>
        <v>64681</v>
      </c>
    </row>
    <row r="415" ht="20.1" customHeight="1" spans="1:9">
      <c r="A415" s="155">
        <v>2130305</v>
      </c>
      <c r="B415" s="156" t="s">
        <v>511</v>
      </c>
      <c r="C415" s="157">
        <v>7059</v>
      </c>
      <c r="D415" s="158">
        <v>7000</v>
      </c>
      <c r="E415" s="158">
        <v>13323</v>
      </c>
      <c r="F415" s="158">
        <v>13320</v>
      </c>
      <c r="G415" s="159">
        <f t="shared" si="36"/>
        <v>1.90285714285714</v>
      </c>
      <c r="H415" s="159">
        <f t="shared" si="38"/>
        <v>1.88695282617935</v>
      </c>
      <c r="I415" s="160">
        <f t="shared" si="37"/>
        <v>40702</v>
      </c>
    </row>
    <row r="416" ht="20.1" customHeight="1" spans="1:9">
      <c r="A416" s="155">
        <v>2130306</v>
      </c>
      <c r="B416" s="156" t="s">
        <v>512</v>
      </c>
      <c r="C416" s="157"/>
      <c r="D416" s="158">
        <v>70</v>
      </c>
      <c r="E416" s="158">
        <v>70</v>
      </c>
      <c r="F416" s="158">
        <v>10</v>
      </c>
      <c r="G416" s="159">
        <f t="shared" si="36"/>
        <v>0.142857142857143</v>
      </c>
      <c r="H416" s="159"/>
      <c r="I416" s="160">
        <f t="shared" si="37"/>
        <v>150</v>
      </c>
    </row>
    <row r="417" ht="20.1" customHeight="1" spans="1:9">
      <c r="A417" s="155">
        <v>2130310</v>
      </c>
      <c r="B417" s="156" t="s">
        <v>513</v>
      </c>
      <c r="C417" s="157">
        <v>20</v>
      </c>
      <c r="D417" s="158">
        <v>20</v>
      </c>
      <c r="E417" s="158"/>
      <c r="F417" s="158">
        <v>0</v>
      </c>
      <c r="G417" s="159">
        <f t="shared" si="36"/>
        <v>0</v>
      </c>
      <c r="H417" s="159">
        <f t="shared" si="38"/>
        <v>0</v>
      </c>
      <c r="I417" s="160">
        <f t="shared" si="37"/>
        <v>40</v>
      </c>
    </row>
    <row r="418" ht="20.1" hidden="1" customHeight="1" spans="1:9">
      <c r="A418" s="155">
        <v>2130312</v>
      </c>
      <c r="B418" s="156" t="s">
        <v>514</v>
      </c>
      <c r="C418" s="157">
        <v>0</v>
      </c>
      <c r="D418" s="158">
        <v>0</v>
      </c>
      <c r="E418" s="158"/>
      <c r="F418" s="158">
        <v>0</v>
      </c>
      <c r="G418" s="159" t="e">
        <f t="shared" si="36"/>
        <v>#DIV/0!</v>
      </c>
      <c r="H418" s="159"/>
      <c r="I418" s="160">
        <f t="shared" si="37"/>
        <v>0</v>
      </c>
    </row>
    <row r="419" ht="20.1" customHeight="1" spans="1:9">
      <c r="A419" s="155">
        <v>2130314</v>
      </c>
      <c r="B419" s="156" t="s">
        <v>515</v>
      </c>
      <c r="C419" s="157">
        <v>76</v>
      </c>
      <c r="D419" s="158">
        <v>100</v>
      </c>
      <c r="E419" s="158">
        <v>63</v>
      </c>
      <c r="F419" s="158">
        <v>98</v>
      </c>
      <c r="G419" s="159">
        <f t="shared" si="36"/>
        <v>0.98</v>
      </c>
      <c r="H419" s="159">
        <f t="shared" si="38"/>
        <v>1.28947368421053</v>
      </c>
      <c r="I419" s="160">
        <f t="shared" si="37"/>
        <v>337</v>
      </c>
    </row>
    <row r="420" ht="20.1" customHeight="1" spans="1:9">
      <c r="A420" s="155">
        <v>2130316</v>
      </c>
      <c r="B420" s="156" t="s">
        <v>516</v>
      </c>
      <c r="C420" s="157">
        <v>2500</v>
      </c>
      <c r="D420" s="158">
        <v>2500</v>
      </c>
      <c r="E420" s="158">
        <v>2267</v>
      </c>
      <c r="F420" s="158">
        <v>2267</v>
      </c>
      <c r="G420" s="159">
        <f t="shared" si="36"/>
        <v>0.9068</v>
      </c>
      <c r="H420" s="159">
        <f t="shared" si="38"/>
        <v>0.9068</v>
      </c>
      <c r="I420" s="160">
        <f t="shared" si="37"/>
        <v>9534</v>
      </c>
    </row>
    <row r="421" ht="20.1" customHeight="1" spans="1:9">
      <c r="A421" s="155">
        <v>2130321</v>
      </c>
      <c r="B421" s="156" t="s">
        <v>517</v>
      </c>
      <c r="C421" s="157">
        <v>0</v>
      </c>
      <c r="D421" s="158">
        <v>0</v>
      </c>
      <c r="E421" s="158"/>
      <c r="F421" s="158">
        <v>380</v>
      </c>
      <c r="G421" s="159"/>
      <c r="H421" s="159"/>
      <c r="I421" s="160">
        <f t="shared" si="37"/>
        <v>380</v>
      </c>
    </row>
    <row r="422" ht="20.1" customHeight="1" spans="1:9">
      <c r="A422" s="155">
        <v>2130331</v>
      </c>
      <c r="B422" s="156" t="s">
        <v>518</v>
      </c>
      <c r="C422" s="157">
        <v>46</v>
      </c>
      <c r="D422" s="158">
        <v>0</v>
      </c>
      <c r="E422" s="158">
        <v>0</v>
      </c>
      <c r="F422" s="158">
        <v>0</v>
      </c>
      <c r="G422" s="159"/>
      <c r="H422" s="159">
        <f t="shared" si="38"/>
        <v>0</v>
      </c>
      <c r="I422" s="160">
        <f t="shared" si="37"/>
        <v>46</v>
      </c>
    </row>
    <row r="423" ht="20.1" customHeight="1" spans="1:9">
      <c r="A423" s="155">
        <v>2130335</v>
      </c>
      <c r="B423" s="156" t="s">
        <v>519</v>
      </c>
      <c r="C423" s="157">
        <v>1965</v>
      </c>
      <c r="D423" s="158">
        <v>2000</v>
      </c>
      <c r="E423" s="158">
        <v>1820</v>
      </c>
      <c r="F423" s="158">
        <v>1820</v>
      </c>
      <c r="G423" s="159">
        <f t="shared" si="36"/>
        <v>0.91</v>
      </c>
      <c r="H423" s="159">
        <f t="shared" si="38"/>
        <v>0.926208651399491</v>
      </c>
      <c r="I423" s="160">
        <f t="shared" si="37"/>
        <v>7605</v>
      </c>
    </row>
    <row r="424" ht="20.1" customHeight="1" spans="1:9">
      <c r="A424" s="155">
        <v>2130399</v>
      </c>
      <c r="B424" s="156" t="s">
        <v>520</v>
      </c>
      <c r="C424" s="157">
        <v>1077</v>
      </c>
      <c r="D424" s="158">
        <v>1292</v>
      </c>
      <c r="E424" s="158">
        <v>1734</v>
      </c>
      <c r="F424" s="158">
        <v>1778</v>
      </c>
      <c r="G424" s="159">
        <f t="shared" si="36"/>
        <v>1.37616099071207</v>
      </c>
      <c r="H424" s="159">
        <f t="shared" si="38"/>
        <v>1.65088207985144</v>
      </c>
      <c r="I424" s="160">
        <f t="shared" si="37"/>
        <v>5881</v>
      </c>
    </row>
    <row r="425" s="22" customFormat="1" ht="20.1" customHeight="1" spans="1:9">
      <c r="A425" s="153">
        <v>21305</v>
      </c>
      <c r="B425" s="154" t="s">
        <v>521</v>
      </c>
      <c r="C425" s="150">
        <v>21924</v>
      </c>
      <c r="D425" s="151">
        <v>23292</v>
      </c>
      <c r="E425" s="151">
        <v>19134</v>
      </c>
      <c r="F425" s="151">
        <v>17834</v>
      </c>
      <c r="G425" s="152">
        <f t="shared" si="36"/>
        <v>0.765670616520694</v>
      </c>
      <c r="H425" s="152">
        <f t="shared" si="38"/>
        <v>0.813446451377486</v>
      </c>
      <c r="I425" s="160">
        <f t="shared" si="37"/>
        <v>82184</v>
      </c>
    </row>
    <row r="426" ht="20.1" customHeight="1" spans="1:9">
      <c r="A426" s="155">
        <v>2130501</v>
      </c>
      <c r="B426" s="156" t="s">
        <v>470</v>
      </c>
      <c r="C426" s="157">
        <v>123</v>
      </c>
      <c r="D426" s="158">
        <v>165</v>
      </c>
      <c r="E426" s="158">
        <v>211</v>
      </c>
      <c r="F426" s="158">
        <v>218</v>
      </c>
      <c r="G426" s="159">
        <f t="shared" si="36"/>
        <v>1.32121212121212</v>
      </c>
      <c r="H426" s="159">
        <f t="shared" si="38"/>
        <v>1.77235772357724</v>
      </c>
      <c r="I426" s="160">
        <f t="shared" si="37"/>
        <v>717</v>
      </c>
    </row>
    <row r="427" ht="20.1" customHeight="1" spans="1:9">
      <c r="A427" s="155">
        <v>2130502</v>
      </c>
      <c r="B427" s="156" t="s">
        <v>522</v>
      </c>
      <c r="C427" s="157"/>
      <c r="D427" s="158">
        <v>135</v>
      </c>
      <c r="E427" s="158">
        <v>80</v>
      </c>
      <c r="F427" s="158">
        <v>10</v>
      </c>
      <c r="G427" s="159">
        <f t="shared" si="36"/>
        <v>0.0740740740740741</v>
      </c>
      <c r="H427" s="159"/>
      <c r="I427" s="160">
        <f t="shared" si="37"/>
        <v>225</v>
      </c>
    </row>
    <row r="428" ht="20.1" customHeight="1" spans="1:9">
      <c r="A428" s="155">
        <v>2130504</v>
      </c>
      <c r="B428" s="156" t="s">
        <v>523</v>
      </c>
      <c r="C428" s="157">
        <v>19043</v>
      </c>
      <c r="D428" s="158">
        <v>18000</v>
      </c>
      <c r="E428" s="158">
        <v>14346</v>
      </c>
      <c r="F428" s="158">
        <v>14474</v>
      </c>
      <c r="G428" s="159">
        <f t="shared" si="36"/>
        <v>0.804111111111111</v>
      </c>
      <c r="H428" s="159">
        <f t="shared" si="38"/>
        <v>0.760069316809326</v>
      </c>
      <c r="I428" s="160">
        <f t="shared" si="37"/>
        <v>65863</v>
      </c>
    </row>
    <row r="429" ht="20.1" customHeight="1" spans="1:9">
      <c r="A429" s="155">
        <v>2130505</v>
      </c>
      <c r="B429" s="156" t="s">
        <v>524</v>
      </c>
      <c r="C429" s="157"/>
      <c r="D429" s="158">
        <v>1182</v>
      </c>
      <c r="E429" s="158">
        <v>1936</v>
      </c>
      <c r="F429" s="158">
        <v>1936</v>
      </c>
      <c r="G429" s="159">
        <f t="shared" si="36"/>
        <v>1.63790186125212</v>
      </c>
      <c r="H429" s="159"/>
      <c r="I429" s="160">
        <f t="shared" si="37"/>
        <v>5054</v>
      </c>
    </row>
    <row r="430" ht="20.1" customHeight="1" spans="1:9">
      <c r="A430" s="155">
        <v>2130507</v>
      </c>
      <c r="B430" s="156" t="s">
        <v>525</v>
      </c>
      <c r="C430" s="157">
        <v>365</v>
      </c>
      <c r="D430" s="158">
        <v>2200</v>
      </c>
      <c r="E430" s="158">
        <v>2050</v>
      </c>
      <c r="F430" s="158">
        <v>267</v>
      </c>
      <c r="G430" s="159">
        <f t="shared" si="36"/>
        <v>0.121363636363636</v>
      </c>
      <c r="H430" s="159">
        <f t="shared" si="38"/>
        <v>0.731506849315068</v>
      </c>
      <c r="I430" s="160">
        <f t="shared" si="37"/>
        <v>4882</v>
      </c>
    </row>
    <row r="431" ht="20.1" customHeight="1" spans="1:9">
      <c r="A431" s="155">
        <v>2130599</v>
      </c>
      <c r="B431" s="156" t="s">
        <v>526</v>
      </c>
      <c r="C431" s="157">
        <v>1733</v>
      </c>
      <c r="D431" s="158">
        <v>1610</v>
      </c>
      <c r="E431" s="158">
        <v>511</v>
      </c>
      <c r="F431" s="158">
        <v>929</v>
      </c>
      <c r="G431" s="159">
        <f t="shared" si="36"/>
        <v>0.577018633540373</v>
      </c>
      <c r="H431" s="159">
        <f t="shared" si="38"/>
        <v>0.536064627813041</v>
      </c>
      <c r="I431" s="160">
        <f t="shared" si="37"/>
        <v>4783</v>
      </c>
    </row>
    <row r="432" s="22" customFormat="1" ht="20.1" customHeight="1" spans="1:9">
      <c r="A432" s="153">
        <v>21306</v>
      </c>
      <c r="B432" s="154" t="s">
        <v>527</v>
      </c>
      <c r="C432" s="150">
        <v>1380</v>
      </c>
      <c r="D432" s="151">
        <v>1500</v>
      </c>
      <c r="E432" s="151">
        <v>1037</v>
      </c>
      <c r="F432" s="151">
        <v>737</v>
      </c>
      <c r="G432" s="152">
        <f t="shared" si="36"/>
        <v>0.491333333333333</v>
      </c>
      <c r="H432" s="152">
        <f t="shared" si="38"/>
        <v>0.534057971014493</v>
      </c>
      <c r="I432" s="160">
        <f t="shared" si="37"/>
        <v>4654</v>
      </c>
    </row>
    <row r="433" ht="20.1" customHeight="1" spans="1:9">
      <c r="A433" s="155">
        <v>2130602</v>
      </c>
      <c r="B433" s="156" t="s">
        <v>528</v>
      </c>
      <c r="C433" s="157">
        <v>756</v>
      </c>
      <c r="D433" s="158">
        <v>800</v>
      </c>
      <c r="E433" s="158">
        <v>746</v>
      </c>
      <c r="F433" s="158">
        <v>546</v>
      </c>
      <c r="G433" s="159">
        <f t="shared" si="36"/>
        <v>0.6825</v>
      </c>
      <c r="H433" s="159">
        <f t="shared" si="38"/>
        <v>0.722222222222222</v>
      </c>
      <c r="I433" s="160">
        <f t="shared" si="37"/>
        <v>2848</v>
      </c>
    </row>
    <row r="434" ht="20.1" customHeight="1" spans="1:9">
      <c r="A434" s="155">
        <v>2130603</v>
      </c>
      <c r="B434" s="156" t="s">
        <v>529</v>
      </c>
      <c r="C434" s="157"/>
      <c r="D434" s="158">
        <v>600</v>
      </c>
      <c r="E434" s="158">
        <v>191</v>
      </c>
      <c r="F434" s="158">
        <v>191</v>
      </c>
      <c r="G434" s="159">
        <f t="shared" si="36"/>
        <v>0.318333333333333</v>
      </c>
      <c r="H434" s="159"/>
      <c r="I434" s="160">
        <f t="shared" si="37"/>
        <v>982</v>
      </c>
    </row>
    <row r="435" ht="20.1" customHeight="1" spans="1:9">
      <c r="A435" s="155">
        <v>2130699</v>
      </c>
      <c r="B435" s="156" t="s">
        <v>530</v>
      </c>
      <c r="C435" s="157">
        <v>36</v>
      </c>
      <c r="D435" s="158">
        <v>100</v>
      </c>
      <c r="E435" s="158">
        <v>100</v>
      </c>
      <c r="F435" s="158">
        <v>0</v>
      </c>
      <c r="G435" s="159">
        <f t="shared" si="36"/>
        <v>0</v>
      </c>
      <c r="H435" s="159">
        <f t="shared" si="38"/>
        <v>0</v>
      </c>
      <c r="I435" s="160">
        <f t="shared" si="37"/>
        <v>236</v>
      </c>
    </row>
    <row r="436" s="22" customFormat="1" ht="20.1" customHeight="1" spans="1:9">
      <c r="A436" s="153">
        <v>21307</v>
      </c>
      <c r="B436" s="154" t="s">
        <v>531</v>
      </c>
      <c r="C436" s="150">
        <v>4946</v>
      </c>
      <c r="D436" s="151">
        <v>5070</v>
      </c>
      <c r="E436" s="151">
        <v>5263</v>
      </c>
      <c r="F436" s="151">
        <v>5005</v>
      </c>
      <c r="G436" s="152">
        <f t="shared" si="36"/>
        <v>0.987179487179487</v>
      </c>
      <c r="H436" s="152">
        <f t="shared" si="38"/>
        <v>1.01192883137889</v>
      </c>
      <c r="I436" s="160">
        <f t="shared" si="37"/>
        <v>20284</v>
      </c>
    </row>
    <row r="437" ht="20.1" customHeight="1" spans="1:9">
      <c r="A437" s="155">
        <v>2130701</v>
      </c>
      <c r="B437" s="156" t="s">
        <v>532</v>
      </c>
      <c r="C437" s="157">
        <v>2939</v>
      </c>
      <c r="D437" s="158">
        <v>2996</v>
      </c>
      <c r="E437" s="158">
        <v>2931</v>
      </c>
      <c r="F437" s="158">
        <v>2851</v>
      </c>
      <c r="G437" s="159">
        <f t="shared" si="36"/>
        <v>0.951602136181575</v>
      </c>
      <c r="H437" s="159">
        <f t="shared" si="38"/>
        <v>0.970057842803675</v>
      </c>
      <c r="I437" s="160">
        <f t="shared" si="37"/>
        <v>11717</v>
      </c>
    </row>
    <row r="438" ht="20.1" customHeight="1" spans="1:9">
      <c r="A438" s="155">
        <v>2130705</v>
      </c>
      <c r="B438" s="156" t="s">
        <v>533</v>
      </c>
      <c r="C438" s="157">
        <v>1405</v>
      </c>
      <c r="D438" s="158">
        <v>1414</v>
      </c>
      <c r="E438" s="158">
        <v>1416</v>
      </c>
      <c r="F438" s="158">
        <v>1408</v>
      </c>
      <c r="G438" s="159">
        <f t="shared" si="36"/>
        <v>0.995756718528996</v>
      </c>
      <c r="H438" s="159">
        <f t="shared" si="38"/>
        <v>1.00213523131673</v>
      </c>
      <c r="I438" s="160">
        <f t="shared" si="37"/>
        <v>5643</v>
      </c>
    </row>
    <row r="439" ht="20.1" customHeight="1" spans="1:9">
      <c r="A439" s="155">
        <v>2130706</v>
      </c>
      <c r="B439" s="156" t="s">
        <v>534</v>
      </c>
      <c r="C439" s="157">
        <v>526</v>
      </c>
      <c r="D439" s="158">
        <v>600</v>
      </c>
      <c r="E439" s="158">
        <v>602</v>
      </c>
      <c r="F439" s="158">
        <v>583</v>
      </c>
      <c r="G439" s="159">
        <f t="shared" si="36"/>
        <v>0.971666666666667</v>
      </c>
      <c r="H439" s="159">
        <f t="shared" si="38"/>
        <v>1.10836501901141</v>
      </c>
      <c r="I439" s="160">
        <f t="shared" si="37"/>
        <v>2311</v>
      </c>
    </row>
    <row r="440" ht="20.1" customHeight="1" spans="1:9">
      <c r="A440" s="155">
        <v>2130799</v>
      </c>
      <c r="B440" s="156" t="s">
        <v>535</v>
      </c>
      <c r="C440" s="157">
        <v>76</v>
      </c>
      <c r="D440" s="158">
        <v>60</v>
      </c>
      <c r="E440" s="158">
        <v>314</v>
      </c>
      <c r="F440" s="158">
        <v>163</v>
      </c>
      <c r="G440" s="159">
        <f t="shared" si="36"/>
        <v>2.71666666666667</v>
      </c>
      <c r="H440" s="159">
        <f t="shared" si="38"/>
        <v>2.14473684210526</v>
      </c>
      <c r="I440" s="160">
        <f t="shared" si="37"/>
        <v>613</v>
      </c>
    </row>
    <row r="441" s="22" customFormat="1" ht="20.1" customHeight="1" spans="1:9">
      <c r="A441" s="153">
        <v>21308</v>
      </c>
      <c r="B441" s="154" t="s">
        <v>536</v>
      </c>
      <c r="C441" s="150">
        <v>1968</v>
      </c>
      <c r="D441" s="151">
        <v>2150</v>
      </c>
      <c r="E441" s="151">
        <v>2994</v>
      </c>
      <c r="F441" s="151">
        <v>2331</v>
      </c>
      <c r="G441" s="152">
        <f t="shared" si="36"/>
        <v>1.08418604651163</v>
      </c>
      <c r="H441" s="152">
        <f t="shared" si="38"/>
        <v>1.1844512195122</v>
      </c>
      <c r="I441" s="160">
        <f t="shared" si="37"/>
        <v>9443</v>
      </c>
    </row>
    <row r="442" ht="20.1" customHeight="1" spans="1:9">
      <c r="A442" s="155">
        <v>2130802</v>
      </c>
      <c r="B442" s="156" t="s">
        <v>537</v>
      </c>
      <c r="C442" s="157">
        <v>71</v>
      </c>
      <c r="D442" s="158">
        <v>100</v>
      </c>
      <c r="E442" s="158">
        <v>116</v>
      </c>
      <c r="F442" s="158">
        <v>288</v>
      </c>
      <c r="G442" s="159">
        <f t="shared" si="36"/>
        <v>2.88</v>
      </c>
      <c r="H442" s="159">
        <f t="shared" si="38"/>
        <v>4.05633802816901</v>
      </c>
      <c r="I442" s="160">
        <f t="shared" si="37"/>
        <v>575</v>
      </c>
    </row>
    <row r="443" ht="20.1" customHeight="1" spans="1:9">
      <c r="A443" s="155">
        <v>2130803</v>
      </c>
      <c r="B443" s="156" t="s">
        <v>538</v>
      </c>
      <c r="C443" s="157"/>
      <c r="D443" s="158">
        <v>1250</v>
      </c>
      <c r="E443" s="158">
        <v>1221</v>
      </c>
      <c r="F443" s="158">
        <v>1070</v>
      </c>
      <c r="G443" s="159">
        <f t="shared" si="36"/>
        <v>0.856</v>
      </c>
      <c r="H443" s="159"/>
      <c r="I443" s="160">
        <f t="shared" si="37"/>
        <v>3541</v>
      </c>
    </row>
    <row r="444" ht="20.1" customHeight="1" spans="1:9">
      <c r="A444" s="155">
        <v>2130804</v>
      </c>
      <c r="B444" s="156" t="s">
        <v>539</v>
      </c>
      <c r="C444" s="157">
        <v>711</v>
      </c>
      <c r="D444" s="158">
        <v>0</v>
      </c>
      <c r="E444" s="158">
        <v>857</v>
      </c>
      <c r="F444" s="158">
        <v>973</v>
      </c>
      <c r="G444" s="159"/>
      <c r="H444" s="159">
        <f t="shared" ref="H444:H478" si="39">F444/C444</f>
        <v>1.36849507735584</v>
      </c>
      <c r="I444" s="160">
        <f t="shared" si="37"/>
        <v>2541</v>
      </c>
    </row>
    <row r="445" ht="20.1" customHeight="1" spans="1:9">
      <c r="A445" s="155">
        <v>2130805</v>
      </c>
      <c r="B445" s="156" t="s">
        <v>540</v>
      </c>
      <c r="C445" s="157">
        <v>100</v>
      </c>
      <c r="D445" s="158">
        <v>800</v>
      </c>
      <c r="E445" s="158">
        <v>800</v>
      </c>
      <c r="F445" s="158">
        <v>0</v>
      </c>
      <c r="G445" s="159">
        <f t="shared" si="36"/>
        <v>0</v>
      </c>
      <c r="H445" s="159">
        <f t="shared" si="39"/>
        <v>0</v>
      </c>
      <c r="I445" s="160">
        <f t="shared" si="37"/>
        <v>1700</v>
      </c>
    </row>
    <row r="446" ht="20.1" hidden="1" customHeight="1" spans="1:9">
      <c r="A446" s="155">
        <v>2130899</v>
      </c>
      <c r="B446" s="156" t="s">
        <v>541</v>
      </c>
      <c r="C446" s="157">
        <v>0</v>
      </c>
      <c r="D446" s="158"/>
      <c r="E446" s="158"/>
      <c r="F446" s="158">
        <v>0</v>
      </c>
      <c r="G446" s="159" t="e">
        <f t="shared" si="36"/>
        <v>#DIV/0!</v>
      </c>
      <c r="H446" s="159"/>
      <c r="I446" s="160">
        <f t="shared" si="37"/>
        <v>0</v>
      </c>
    </row>
    <row r="447" s="22" customFormat="1" ht="20.1" customHeight="1" spans="1:9">
      <c r="A447" s="153">
        <v>21399</v>
      </c>
      <c r="B447" s="154" t="s">
        <v>542</v>
      </c>
      <c r="C447" s="150">
        <v>443</v>
      </c>
      <c r="D447" s="151">
        <v>500</v>
      </c>
      <c r="E447" s="151">
        <v>3</v>
      </c>
      <c r="F447" s="151">
        <v>3</v>
      </c>
      <c r="G447" s="152">
        <f t="shared" si="36"/>
        <v>0.006</v>
      </c>
      <c r="H447" s="152">
        <f t="shared" si="39"/>
        <v>0.00677200902934537</v>
      </c>
      <c r="I447" s="160">
        <f t="shared" si="37"/>
        <v>949</v>
      </c>
    </row>
    <row r="448" ht="20.1" customHeight="1" spans="1:9">
      <c r="A448" s="155">
        <v>2139999</v>
      </c>
      <c r="B448" s="156" t="s">
        <v>543</v>
      </c>
      <c r="C448" s="157">
        <v>443</v>
      </c>
      <c r="D448" s="158">
        <v>500</v>
      </c>
      <c r="E448" s="158">
        <v>3</v>
      </c>
      <c r="F448" s="158">
        <v>3</v>
      </c>
      <c r="G448" s="159">
        <f t="shared" si="36"/>
        <v>0.006</v>
      </c>
      <c r="H448" s="159">
        <f t="shared" si="39"/>
        <v>0.00677200902934537</v>
      </c>
      <c r="I448" s="160">
        <f t="shared" si="37"/>
        <v>949</v>
      </c>
    </row>
    <row r="449" s="22" customFormat="1" ht="20.1" customHeight="1" spans="1:9">
      <c r="A449" s="153">
        <v>214</v>
      </c>
      <c r="B449" s="154" t="s">
        <v>544</v>
      </c>
      <c r="C449" s="150">
        <v>27767</v>
      </c>
      <c r="D449" s="151">
        <f>D450+D455+D462+D457</f>
        <v>27217</v>
      </c>
      <c r="E449" s="151">
        <v>32041</v>
      </c>
      <c r="F449" s="151">
        <f>F450+F455+F462+F457</f>
        <v>32518</v>
      </c>
      <c r="G449" s="152">
        <f t="shared" si="36"/>
        <v>1.19476797589742</v>
      </c>
      <c r="H449" s="152">
        <f t="shared" si="39"/>
        <v>1.17110238772644</v>
      </c>
      <c r="I449" s="160">
        <f t="shared" si="37"/>
        <v>119543</v>
      </c>
    </row>
    <row r="450" s="22" customFormat="1" ht="20.1" customHeight="1" spans="1:9">
      <c r="A450" s="153">
        <v>21401</v>
      </c>
      <c r="B450" s="154" t="s">
        <v>545</v>
      </c>
      <c r="C450" s="150">
        <v>11683</v>
      </c>
      <c r="D450" s="151">
        <v>11586</v>
      </c>
      <c r="E450" s="151">
        <v>1337</v>
      </c>
      <c r="F450" s="151">
        <v>1373</v>
      </c>
      <c r="G450" s="152">
        <f t="shared" si="36"/>
        <v>0.11850509235284</v>
      </c>
      <c r="H450" s="152">
        <f t="shared" si="39"/>
        <v>0.117521184627236</v>
      </c>
      <c r="I450" s="160">
        <f t="shared" si="37"/>
        <v>25979</v>
      </c>
    </row>
    <row r="451" ht="20.1" customHeight="1" spans="1:9">
      <c r="A451" s="155">
        <v>2140101</v>
      </c>
      <c r="B451" s="156" t="s">
        <v>470</v>
      </c>
      <c r="C451" s="157">
        <v>320</v>
      </c>
      <c r="D451" s="158">
        <v>364</v>
      </c>
      <c r="E451" s="158">
        <v>438</v>
      </c>
      <c r="F451" s="158">
        <v>460</v>
      </c>
      <c r="G451" s="159">
        <f t="shared" si="36"/>
        <v>1.26373626373626</v>
      </c>
      <c r="H451" s="159">
        <f t="shared" si="39"/>
        <v>1.4375</v>
      </c>
      <c r="I451" s="160">
        <f t="shared" si="37"/>
        <v>1582</v>
      </c>
    </row>
    <row r="452" ht="20.1" customHeight="1" spans="1:9">
      <c r="A452" s="155">
        <v>2140102</v>
      </c>
      <c r="B452" s="156" t="s">
        <v>522</v>
      </c>
      <c r="C452" s="157"/>
      <c r="D452" s="158">
        <v>20</v>
      </c>
      <c r="E452" s="158">
        <v>20</v>
      </c>
      <c r="F452" s="158"/>
      <c r="G452" s="159">
        <f t="shared" si="36"/>
        <v>0</v>
      </c>
      <c r="H452" s="159"/>
      <c r="I452" s="160">
        <f t="shared" si="37"/>
        <v>40</v>
      </c>
    </row>
    <row r="453" ht="20.1" customHeight="1" spans="1:9">
      <c r="A453" s="155">
        <v>2140104</v>
      </c>
      <c r="B453" s="156" t="s">
        <v>546</v>
      </c>
      <c r="C453" s="157">
        <v>10510</v>
      </c>
      <c r="D453" s="158">
        <v>10000</v>
      </c>
      <c r="E453" s="158">
        <v>10</v>
      </c>
      <c r="F453" s="158">
        <v>10</v>
      </c>
      <c r="G453" s="159">
        <f t="shared" ref="G453:G516" si="40">F453/D453</f>
        <v>0.001</v>
      </c>
      <c r="H453" s="159">
        <f t="shared" si="39"/>
        <v>0.000951474785918173</v>
      </c>
      <c r="I453" s="160">
        <f t="shared" ref="I453:I516" si="41">D453+E453+F453+C453</f>
        <v>20530</v>
      </c>
    </row>
    <row r="454" ht="20.1" customHeight="1" spans="1:9">
      <c r="A454" s="155">
        <v>2140106</v>
      </c>
      <c r="B454" s="156" t="s">
        <v>547</v>
      </c>
      <c r="C454" s="157">
        <v>837</v>
      </c>
      <c r="D454" s="158">
        <v>872</v>
      </c>
      <c r="E454" s="158">
        <v>869</v>
      </c>
      <c r="F454" s="158">
        <v>903</v>
      </c>
      <c r="G454" s="159">
        <f t="shared" si="40"/>
        <v>1.0355504587156</v>
      </c>
      <c r="H454" s="159">
        <f t="shared" si="39"/>
        <v>1.07885304659498</v>
      </c>
      <c r="I454" s="160">
        <f t="shared" si="41"/>
        <v>3481</v>
      </c>
    </row>
    <row r="455" s="22" customFormat="1" ht="20.1" customHeight="1" spans="1:9">
      <c r="A455" s="153">
        <v>21402</v>
      </c>
      <c r="B455" s="154" t="s">
        <v>548</v>
      </c>
      <c r="C455" s="150">
        <v>8000</v>
      </c>
      <c r="D455" s="151">
        <v>8000</v>
      </c>
      <c r="E455" s="151">
        <v>0</v>
      </c>
      <c r="F455" s="151">
        <v>0</v>
      </c>
      <c r="G455" s="152">
        <f t="shared" si="40"/>
        <v>0</v>
      </c>
      <c r="H455" s="152">
        <f t="shared" si="39"/>
        <v>0</v>
      </c>
      <c r="I455" s="160">
        <f t="shared" si="41"/>
        <v>16000</v>
      </c>
    </row>
    <row r="456" ht="20.1" customHeight="1" spans="1:9">
      <c r="A456" s="155">
        <v>2140204</v>
      </c>
      <c r="B456" s="156" t="s">
        <v>549</v>
      </c>
      <c r="C456" s="157">
        <v>8000</v>
      </c>
      <c r="D456" s="158">
        <v>8000</v>
      </c>
      <c r="E456" s="158">
        <v>0</v>
      </c>
      <c r="F456" s="158">
        <v>0</v>
      </c>
      <c r="G456" s="159">
        <f t="shared" si="40"/>
        <v>0</v>
      </c>
      <c r="H456" s="159">
        <f t="shared" si="39"/>
        <v>0</v>
      </c>
      <c r="I456" s="160">
        <f t="shared" si="41"/>
        <v>16000</v>
      </c>
    </row>
    <row r="457" s="22" customFormat="1" ht="20.1" customHeight="1" spans="1:9">
      <c r="A457" s="153">
        <v>21404</v>
      </c>
      <c r="B457" s="154" t="s">
        <v>550</v>
      </c>
      <c r="C457" s="150">
        <v>609</v>
      </c>
      <c r="D457" s="151">
        <v>631</v>
      </c>
      <c r="E457" s="151">
        <v>61</v>
      </c>
      <c r="F457" s="151">
        <v>497</v>
      </c>
      <c r="G457" s="152">
        <f t="shared" si="40"/>
        <v>0.787638668779715</v>
      </c>
      <c r="H457" s="152">
        <f t="shared" si="39"/>
        <v>0.816091954022989</v>
      </c>
      <c r="I457" s="160">
        <f t="shared" si="41"/>
        <v>1798</v>
      </c>
    </row>
    <row r="458" ht="20.1" customHeight="1" spans="1:9">
      <c r="A458" s="155">
        <v>2140401</v>
      </c>
      <c r="B458" s="156" t="s">
        <v>551</v>
      </c>
      <c r="C458" s="157">
        <v>71</v>
      </c>
      <c r="D458" s="158">
        <v>71</v>
      </c>
      <c r="E458" s="158">
        <v>61</v>
      </c>
      <c r="F458" s="158">
        <v>85</v>
      </c>
      <c r="G458" s="159">
        <f t="shared" si="40"/>
        <v>1.19718309859155</v>
      </c>
      <c r="H458" s="159">
        <f t="shared" si="39"/>
        <v>1.19718309859155</v>
      </c>
      <c r="I458" s="160">
        <f t="shared" si="41"/>
        <v>288</v>
      </c>
    </row>
    <row r="459" ht="20.1" customHeight="1" spans="1:9">
      <c r="A459" s="155">
        <v>2140402</v>
      </c>
      <c r="B459" s="156" t="s">
        <v>552</v>
      </c>
      <c r="C459" s="157">
        <v>271</v>
      </c>
      <c r="D459" s="158">
        <v>280</v>
      </c>
      <c r="E459" s="158"/>
      <c r="F459" s="158">
        <v>296</v>
      </c>
      <c r="G459" s="159">
        <f t="shared" si="40"/>
        <v>1.05714285714286</v>
      </c>
      <c r="H459" s="159">
        <f t="shared" si="39"/>
        <v>1.09225092250923</v>
      </c>
      <c r="I459" s="160">
        <f t="shared" si="41"/>
        <v>847</v>
      </c>
    </row>
    <row r="460" ht="20.1" customHeight="1" spans="1:9">
      <c r="A460" s="155">
        <v>2140403</v>
      </c>
      <c r="B460" s="156" t="s">
        <v>553</v>
      </c>
      <c r="C460" s="157">
        <v>154</v>
      </c>
      <c r="D460" s="158">
        <v>160</v>
      </c>
      <c r="E460" s="158"/>
      <c r="F460" s="158">
        <v>116</v>
      </c>
      <c r="G460" s="159">
        <f t="shared" si="40"/>
        <v>0.725</v>
      </c>
      <c r="H460" s="159">
        <f t="shared" si="39"/>
        <v>0.753246753246753</v>
      </c>
      <c r="I460" s="160">
        <f t="shared" si="41"/>
        <v>430</v>
      </c>
    </row>
    <row r="461" ht="20.1" customHeight="1" spans="1:9">
      <c r="A461" s="155">
        <v>2140499</v>
      </c>
      <c r="B461" s="156" t="s">
        <v>554</v>
      </c>
      <c r="C461" s="157">
        <v>113</v>
      </c>
      <c r="D461" s="158">
        <v>120</v>
      </c>
      <c r="E461" s="158"/>
      <c r="F461" s="158">
        <v>0</v>
      </c>
      <c r="G461" s="159">
        <f t="shared" si="40"/>
        <v>0</v>
      </c>
      <c r="H461" s="159">
        <f t="shared" si="39"/>
        <v>0</v>
      </c>
      <c r="I461" s="160">
        <f t="shared" si="41"/>
        <v>233</v>
      </c>
    </row>
    <row r="462" s="22" customFormat="1" ht="20.1" customHeight="1" spans="1:9">
      <c r="A462" s="153">
        <v>21406</v>
      </c>
      <c r="B462" s="154" t="s">
        <v>555</v>
      </c>
      <c r="C462" s="150">
        <v>7475</v>
      </c>
      <c r="D462" s="151">
        <v>7000</v>
      </c>
      <c r="E462" s="151">
        <v>30643</v>
      </c>
      <c r="F462" s="151">
        <v>30648</v>
      </c>
      <c r="G462" s="152">
        <f t="shared" si="40"/>
        <v>4.37828571428571</v>
      </c>
      <c r="H462" s="152">
        <f t="shared" si="39"/>
        <v>4.10006688963211</v>
      </c>
      <c r="I462" s="160">
        <f t="shared" si="41"/>
        <v>75766</v>
      </c>
    </row>
    <row r="463" ht="20.1" customHeight="1" spans="1:9">
      <c r="A463" s="155">
        <v>2140601</v>
      </c>
      <c r="B463" s="156" t="s">
        <v>556</v>
      </c>
      <c r="C463" s="157">
        <v>0</v>
      </c>
      <c r="D463" s="158">
        <v>0</v>
      </c>
      <c r="E463" s="158"/>
      <c r="F463" s="158">
        <v>5</v>
      </c>
      <c r="G463" s="159"/>
      <c r="H463" s="159"/>
      <c r="I463" s="160">
        <f t="shared" si="41"/>
        <v>5</v>
      </c>
    </row>
    <row r="464" ht="20.1" customHeight="1" spans="1:9">
      <c r="A464" s="155">
        <v>2140602</v>
      </c>
      <c r="B464" s="156" t="s">
        <v>557</v>
      </c>
      <c r="C464" s="157">
        <v>7475</v>
      </c>
      <c r="D464" s="158">
        <v>7000</v>
      </c>
      <c r="E464" s="158">
        <v>30643</v>
      </c>
      <c r="F464" s="158">
        <v>30643</v>
      </c>
      <c r="G464" s="159">
        <f t="shared" si="40"/>
        <v>4.37757142857143</v>
      </c>
      <c r="H464" s="159">
        <f t="shared" si="39"/>
        <v>4.09939799331104</v>
      </c>
      <c r="I464" s="160">
        <f t="shared" si="41"/>
        <v>75761</v>
      </c>
    </row>
    <row r="465" s="22" customFormat="1" ht="20.1" customHeight="1" spans="1:9">
      <c r="A465" s="153">
        <v>215</v>
      </c>
      <c r="B465" s="154" t="s">
        <v>558</v>
      </c>
      <c r="C465" s="150">
        <v>1490</v>
      </c>
      <c r="D465" s="151">
        <f>D466+D469+D474+D476+D480</f>
        <v>2048</v>
      </c>
      <c r="E465" s="151">
        <v>2783</v>
      </c>
      <c r="F465" s="151">
        <v>1930</v>
      </c>
      <c r="G465" s="152">
        <f t="shared" si="40"/>
        <v>0.9423828125</v>
      </c>
      <c r="H465" s="152">
        <f t="shared" si="39"/>
        <v>1.29530201342282</v>
      </c>
      <c r="I465" s="160">
        <f t="shared" si="41"/>
        <v>8251</v>
      </c>
    </row>
    <row r="466" s="22" customFormat="1" ht="20.1" customHeight="1" spans="1:9">
      <c r="A466" s="153">
        <v>21505</v>
      </c>
      <c r="B466" s="154" t="s">
        <v>559</v>
      </c>
      <c r="C466" s="150">
        <v>240</v>
      </c>
      <c r="D466" s="151">
        <v>300</v>
      </c>
      <c r="E466" s="151">
        <v>1000</v>
      </c>
      <c r="F466" s="151">
        <v>1004</v>
      </c>
      <c r="G466" s="152">
        <f t="shared" si="40"/>
        <v>3.34666666666667</v>
      </c>
      <c r="H466" s="152">
        <f t="shared" si="39"/>
        <v>4.18333333333333</v>
      </c>
      <c r="I466" s="160">
        <f t="shared" si="41"/>
        <v>2544</v>
      </c>
    </row>
    <row r="467" ht="20.1" customHeight="1" spans="1:9">
      <c r="A467" s="155">
        <v>2150510</v>
      </c>
      <c r="B467" s="156" t="s">
        <v>560</v>
      </c>
      <c r="C467" s="157">
        <v>240</v>
      </c>
      <c r="D467" s="158">
        <v>300</v>
      </c>
      <c r="E467" s="158">
        <v>1000</v>
      </c>
      <c r="F467" s="158">
        <v>994</v>
      </c>
      <c r="G467" s="159">
        <f t="shared" si="40"/>
        <v>3.31333333333333</v>
      </c>
      <c r="H467" s="159">
        <f t="shared" si="39"/>
        <v>4.14166666666667</v>
      </c>
      <c r="I467" s="160">
        <f t="shared" si="41"/>
        <v>2534</v>
      </c>
    </row>
    <row r="468" ht="20.1" customHeight="1" spans="1:9">
      <c r="A468" s="155">
        <v>2150599</v>
      </c>
      <c r="B468" s="156" t="s">
        <v>561</v>
      </c>
      <c r="C468" s="157"/>
      <c r="D468" s="158"/>
      <c r="E468" s="158"/>
      <c r="F468" s="158">
        <v>10</v>
      </c>
      <c r="G468" s="159"/>
      <c r="H468" s="159"/>
      <c r="I468" s="160">
        <f t="shared" si="41"/>
        <v>10</v>
      </c>
    </row>
    <row r="469" s="22" customFormat="1" ht="20.1" customHeight="1" spans="1:9">
      <c r="A469" s="153">
        <v>21506</v>
      </c>
      <c r="B469" s="154" t="s">
        <v>562</v>
      </c>
      <c r="C469" s="150">
        <v>177</v>
      </c>
      <c r="D469" s="151">
        <v>237</v>
      </c>
      <c r="E469" s="151">
        <v>255</v>
      </c>
      <c r="F469" s="151">
        <v>183</v>
      </c>
      <c r="G469" s="152">
        <f t="shared" si="40"/>
        <v>0.772151898734177</v>
      </c>
      <c r="H469" s="152">
        <f t="shared" si="39"/>
        <v>1.03389830508475</v>
      </c>
      <c r="I469" s="160">
        <f t="shared" si="41"/>
        <v>852</v>
      </c>
    </row>
    <row r="470" ht="20.1" customHeight="1" spans="1:9">
      <c r="A470" s="155">
        <v>2150601</v>
      </c>
      <c r="B470" s="156" t="s">
        <v>470</v>
      </c>
      <c r="C470" s="157">
        <v>109</v>
      </c>
      <c r="D470" s="158">
        <v>136</v>
      </c>
      <c r="E470" s="158">
        <v>164</v>
      </c>
      <c r="F470" s="158">
        <v>172</v>
      </c>
      <c r="G470" s="159">
        <f t="shared" si="40"/>
        <v>1.26470588235294</v>
      </c>
      <c r="H470" s="159">
        <f t="shared" si="39"/>
        <v>1.57798165137615</v>
      </c>
      <c r="I470" s="160">
        <f t="shared" si="41"/>
        <v>581</v>
      </c>
    </row>
    <row r="471" ht="20.1" customHeight="1" spans="1:9">
      <c r="A471" s="155">
        <v>2150602</v>
      </c>
      <c r="B471" s="156" t="s">
        <v>522</v>
      </c>
      <c r="C471" s="157">
        <v>48</v>
      </c>
      <c r="D471" s="158">
        <v>71</v>
      </c>
      <c r="E471" s="158">
        <v>71</v>
      </c>
      <c r="F471" s="158">
        <v>1</v>
      </c>
      <c r="G471" s="159">
        <f t="shared" si="40"/>
        <v>0.0140845070422535</v>
      </c>
      <c r="H471" s="159">
        <f t="shared" si="39"/>
        <v>0.0208333333333333</v>
      </c>
      <c r="I471" s="160">
        <f t="shared" si="41"/>
        <v>191</v>
      </c>
    </row>
    <row r="472" ht="20.1" customHeight="1" spans="1:9">
      <c r="A472" s="155">
        <v>2150605</v>
      </c>
      <c r="B472" s="156" t="s">
        <v>563</v>
      </c>
      <c r="C472" s="157">
        <v>20</v>
      </c>
      <c r="D472" s="158">
        <v>20</v>
      </c>
      <c r="E472" s="158">
        <v>10</v>
      </c>
      <c r="F472" s="158">
        <v>10</v>
      </c>
      <c r="G472" s="159">
        <f t="shared" si="40"/>
        <v>0.5</v>
      </c>
      <c r="H472" s="159">
        <f t="shared" si="39"/>
        <v>0.5</v>
      </c>
      <c r="I472" s="160">
        <f t="shared" si="41"/>
        <v>60</v>
      </c>
    </row>
    <row r="473" ht="20.1" customHeight="1" spans="1:9">
      <c r="A473" s="155">
        <v>2150699</v>
      </c>
      <c r="B473" s="156" t="s">
        <v>564</v>
      </c>
      <c r="C473" s="157"/>
      <c r="D473" s="158">
        <v>10</v>
      </c>
      <c r="E473" s="158"/>
      <c r="F473" s="158"/>
      <c r="G473" s="159">
        <f t="shared" si="40"/>
        <v>0</v>
      </c>
      <c r="H473" s="159"/>
      <c r="I473" s="160">
        <f t="shared" si="41"/>
        <v>10</v>
      </c>
    </row>
    <row r="474" s="22" customFormat="1" ht="20.1" customHeight="1" spans="1:9">
      <c r="A474" s="153">
        <v>21507</v>
      </c>
      <c r="B474" s="154" t="s">
        <v>565</v>
      </c>
      <c r="C474" s="150">
        <v>63</v>
      </c>
      <c r="D474" s="151">
        <v>59</v>
      </c>
      <c r="E474" s="151">
        <v>66</v>
      </c>
      <c r="F474" s="151">
        <v>81</v>
      </c>
      <c r="G474" s="152">
        <f t="shared" si="40"/>
        <v>1.3728813559322</v>
      </c>
      <c r="H474" s="152">
        <f t="shared" si="39"/>
        <v>1.28571428571429</v>
      </c>
      <c r="I474" s="160">
        <f t="shared" si="41"/>
        <v>269</v>
      </c>
    </row>
    <row r="475" ht="20.1" customHeight="1" spans="1:9">
      <c r="A475" s="155">
        <v>2150799</v>
      </c>
      <c r="B475" s="156" t="s">
        <v>566</v>
      </c>
      <c r="C475" s="157">
        <v>63</v>
      </c>
      <c r="D475" s="158">
        <v>59</v>
      </c>
      <c r="E475" s="158">
        <v>66</v>
      </c>
      <c r="F475" s="158">
        <v>81</v>
      </c>
      <c r="G475" s="159">
        <f t="shared" si="40"/>
        <v>1.3728813559322</v>
      </c>
      <c r="H475" s="159">
        <f t="shared" si="39"/>
        <v>1.28571428571429</v>
      </c>
      <c r="I475" s="160">
        <f t="shared" si="41"/>
        <v>269</v>
      </c>
    </row>
    <row r="476" s="22" customFormat="1" ht="20.1" customHeight="1" spans="1:9">
      <c r="A476" s="153">
        <v>21508</v>
      </c>
      <c r="B476" s="154" t="s">
        <v>567</v>
      </c>
      <c r="C476" s="150">
        <v>1010</v>
      </c>
      <c r="D476" s="151">
        <v>1152</v>
      </c>
      <c r="E476" s="151">
        <v>1462</v>
      </c>
      <c r="F476" s="151">
        <v>662</v>
      </c>
      <c r="G476" s="152">
        <f t="shared" si="40"/>
        <v>0.574652777777778</v>
      </c>
      <c r="H476" s="152">
        <f t="shared" si="39"/>
        <v>0.655445544554455</v>
      </c>
      <c r="I476" s="160">
        <f t="shared" si="41"/>
        <v>4286</v>
      </c>
    </row>
    <row r="477" s="22" customFormat="1" ht="20.1" customHeight="1" spans="1:9">
      <c r="A477" s="155">
        <v>2150802</v>
      </c>
      <c r="B477" s="156" t="s">
        <v>522</v>
      </c>
      <c r="C477" s="150"/>
      <c r="D477" s="151">
        <v>2</v>
      </c>
      <c r="E477" s="151">
        <v>2</v>
      </c>
      <c r="F477" s="151">
        <v>2</v>
      </c>
      <c r="G477" s="152">
        <f t="shared" si="40"/>
        <v>1</v>
      </c>
      <c r="H477" s="152"/>
      <c r="I477" s="160">
        <f t="shared" si="41"/>
        <v>6</v>
      </c>
    </row>
    <row r="478" ht="20.1" customHeight="1" spans="1:9">
      <c r="A478" s="155">
        <v>2150805</v>
      </c>
      <c r="B478" s="156" t="s">
        <v>568</v>
      </c>
      <c r="C478" s="157">
        <v>1010</v>
      </c>
      <c r="D478" s="158">
        <v>1150</v>
      </c>
      <c r="E478" s="158">
        <v>1460</v>
      </c>
      <c r="F478" s="158">
        <v>660</v>
      </c>
      <c r="G478" s="159">
        <f t="shared" si="40"/>
        <v>0.573913043478261</v>
      </c>
      <c r="H478" s="159">
        <f t="shared" si="39"/>
        <v>0.653465346534653</v>
      </c>
      <c r="I478" s="160">
        <f t="shared" si="41"/>
        <v>4280</v>
      </c>
    </row>
    <row r="479" ht="20.1" hidden="1" customHeight="1" spans="1:9">
      <c r="A479" s="155">
        <v>2150899</v>
      </c>
      <c r="B479" s="156" t="s">
        <v>569</v>
      </c>
      <c r="C479" s="157">
        <v>0</v>
      </c>
      <c r="D479" s="158"/>
      <c r="E479" s="158"/>
      <c r="F479" s="158">
        <v>0</v>
      </c>
      <c r="G479" s="159" t="e">
        <f t="shared" si="40"/>
        <v>#DIV/0!</v>
      </c>
      <c r="H479" s="159"/>
      <c r="I479" s="160">
        <f t="shared" si="41"/>
        <v>0</v>
      </c>
    </row>
    <row r="480" s="22" customFormat="1" ht="20.1" customHeight="1" spans="1:9">
      <c r="A480" s="153">
        <v>21599</v>
      </c>
      <c r="B480" s="154" t="s">
        <v>570</v>
      </c>
      <c r="C480" s="150">
        <v>0</v>
      </c>
      <c r="D480" s="151">
        <v>300</v>
      </c>
      <c r="E480" s="151"/>
      <c r="F480" s="151">
        <v>0</v>
      </c>
      <c r="G480" s="152">
        <f t="shared" si="40"/>
        <v>0</v>
      </c>
      <c r="H480" s="152"/>
      <c r="I480" s="160">
        <f t="shared" si="41"/>
        <v>300</v>
      </c>
    </row>
    <row r="481" ht="20.1" customHeight="1" spans="1:9">
      <c r="A481" s="155">
        <v>2159902</v>
      </c>
      <c r="B481" s="156" t="s">
        <v>571</v>
      </c>
      <c r="C481" s="157">
        <v>0</v>
      </c>
      <c r="D481" s="158">
        <v>300</v>
      </c>
      <c r="E481" s="158"/>
      <c r="F481" s="158">
        <v>0</v>
      </c>
      <c r="G481" s="159">
        <f t="shared" si="40"/>
        <v>0</v>
      </c>
      <c r="H481" s="159"/>
      <c r="I481" s="160">
        <f t="shared" si="41"/>
        <v>300</v>
      </c>
    </row>
    <row r="482" ht="20.1" hidden="1" customHeight="1" spans="1:9">
      <c r="A482" s="155">
        <v>2159903</v>
      </c>
      <c r="B482" s="156" t="s">
        <v>572</v>
      </c>
      <c r="C482" s="157"/>
      <c r="D482" s="158">
        <v>0</v>
      </c>
      <c r="E482" s="158"/>
      <c r="F482" s="158"/>
      <c r="G482" s="159" t="e">
        <f t="shared" si="40"/>
        <v>#DIV/0!</v>
      </c>
      <c r="H482" s="159"/>
      <c r="I482" s="160">
        <f t="shared" si="41"/>
        <v>0</v>
      </c>
    </row>
    <row r="483" s="22" customFormat="1" ht="20.1" customHeight="1" spans="1:9">
      <c r="A483" s="153">
        <v>216</v>
      </c>
      <c r="B483" s="154" t="s">
        <v>573</v>
      </c>
      <c r="C483" s="150">
        <v>2211</v>
      </c>
      <c r="D483" s="151">
        <f>D484+D489+D492</f>
        <v>1455</v>
      </c>
      <c r="E483" s="151">
        <v>371</v>
      </c>
      <c r="F483" s="151">
        <f>F484+F489+F492</f>
        <v>544</v>
      </c>
      <c r="G483" s="152">
        <f t="shared" si="40"/>
        <v>0.373883161512027</v>
      </c>
      <c r="H483" s="152">
        <f t="shared" ref="H483:H503" si="42">F483/C483</f>
        <v>0.246042514699231</v>
      </c>
      <c r="I483" s="160">
        <f t="shared" si="41"/>
        <v>4581</v>
      </c>
    </row>
    <row r="484" s="22" customFormat="1" ht="20.1" customHeight="1" spans="1:9">
      <c r="A484" s="153">
        <v>21602</v>
      </c>
      <c r="B484" s="154" t="s">
        <v>574</v>
      </c>
      <c r="C484" s="150">
        <v>1910</v>
      </c>
      <c r="D484" s="151">
        <v>1124</v>
      </c>
      <c r="E484" s="151">
        <v>206</v>
      </c>
      <c r="F484" s="151">
        <v>378</v>
      </c>
      <c r="G484" s="152">
        <f t="shared" si="40"/>
        <v>0.336298932384342</v>
      </c>
      <c r="H484" s="152">
        <f t="shared" si="42"/>
        <v>0.197905759162304</v>
      </c>
      <c r="I484" s="160">
        <f t="shared" si="41"/>
        <v>3618</v>
      </c>
    </row>
    <row r="485" ht="20.1" customHeight="1" spans="1:9">
      <c r="A485" s="155">
        <v>2160201</v>
      </c>
      <c r="B485" s="156" t="s">
        <v>470</v>
      </c>
      <c r="C485" s="157">
        <v>89</v>
      </c>
      <c r="D485" s="158">
        <v>109</v>
      </c>
      <c r="E485" s="158">
        <v>137</v>
      </c>
      <c r="F485" s="158">
        <v>154</v>
      </c>
      <c r="G485" s="159">
        <f t="shared" si="40"/>
        <v>1.41284403669725</v>
      </c>
      <c r="H485" s="159">
        <f t="shared" si="42"/>
        <v>1.73033707865169</v>
      </c>
      <c r="I485" s="160">
        <f t="shared" si="41"/>
        <v>489</v>
      </c>
    </row>
    <row r="486" ht="20.1" customHeight="1" spans="1:9">
      <c r="A486" s="155">
        <v>2160202</v>
      </c>
      <c r="B486" s="156" t="s">
        <v>522</v>
      </c>
      <c r="C486" s="157">
        <v>3</v>
      </c>
      <c r="D486" s="158">
        <v>5</v>
      </c>
      <c r="E486" s="158">
        <v>5</v>
      </c>
      <c r="F486" s="158">
        <v>5</v>
      </c>
      <c r="G486" s="159">
        <f t="shared" si="40"/>
        <v>1</v>
      </c>
      <c r="H486" s="159">
        <f t="shared" si="42"/>
        <v>1.66666666666667</v>
      </c>
      <c r="I486" s="160">
        <f t="shared" si="41"/>
        <v>18</v>
      </c>
    </row>
    <row r="487" ht="20.1" customHeight="1" spans="1:9">
      <c r="A487" s="155">
        <v>2160217</v>
      </c>
      <c r="B487" s="156" t="s">
        <v>575</v>
      </c>
      <c r="C487" s="157">
        <v>3</v>
      </c>
      <c r="D487" s="158">
        <v>5</v>
      </c>
      <c r="E487" s="158"/>
      <c r="F487" s="158">
        <v>0</v>
      </c>
      <c r="G487" s="159">
        <f t="shared" si="40"/>
        <v>0</v>
      </c>
      <c r="H487" s="159">
        <f t="shared" si="42"/>
        <v>0</v>
      </c>
      <c r="I487" s="160">
        <f t="shared" si="41"/>
        <v>8</v>
      </c>
    </row>
    <row r="488" ht="20.1" customHeight="1" spans="1:9">
      <c r="A488" s="155">
        <v>2160299</v>
      </c>
      <c r="B488" s="156" t="s">
        <v>576</v>
      </c>
      <c r="C488" s="157">
        <v>1815</v>
      </c>
      <c r="D488" s="158">
        <v>1005</v>
      </c>
      <c r="E488" s="158">
        <v>64</v>
      </c>
      <c r="F488" s="158">
        <v>219</v>
      </c>
      <c r="G488" s="159">
        <f t="shared" si="40"/>
        <v>0.217910447761194</v>
      </c>
      <c r="H488" s="159">
        <f t="shared" si="42"/>
        <v>0.120661157024793</v>
      </c>
      <c r="I488" s="160">
        <f t="shared" si="41"/>
        <v>3103</v>
      </c>
    </row>
    <row r="489" s="22" customFormat="1" ht="20.1" customHeight="1" spans="1:9">
      <c r="A489" s="153">
        <v>21605</v>
      </c>
      <c r="B489" s="154" t="s">
        <v>577</v>
      </c>
      <c r="C489" s="150">
        <v>299</v>
      </c>
      <c r="D489" s="151">
        <v>329</v>
      </c>
      <c r="E489" s="151">
        <v>113</v>
      </c>
      <c r="F489" s="151">
        <v>113</v>
      </c>
      <c r="G489" s="152">
        <f t="shared" si="40"/>
        <v>0.343465045592705</v>
      </c>
      <c r="H489" s="152">
        <f t="shared" si="42"/>
        <v>0.377926421404682</v>
      </c>
      <c r="I489" s="160">
        <f t="shared" si="41"/>
        <v>854</v>
      </c>
    </row>
    <row r="490" ht="20.1" customHeight="1" spans="1:9">
      <c r="A490" s="155">
        <v>2160501</v>
      </c>
      <c r="B490" s="156" t="s">
        <v>470</v>
      </c>
      <c r="C490" s="157">
        <v>64</v>
      </c>
      <c r="D490" s="158">
        <v>77</v>
      </c>
      <c r="E490" s="158">
        <v>91</v>
      </c>
      <c r="F490" s="158">
        <v>91</v>
      </c>
      <c r="G490" s="159">
        <f t="shared" si="40"/>
        <v>1.18181818181818</v>
      </c>
      <c r="H490" s="159">
        <f t="shared" si="42"/>
        <v>1.421875</v>
      </c>
      <c r="I490" s="160">
        <f t="shared" si="41"/>
        <v>323</v>
      </c>
    </row>
    <row r="491" ht="20.1" customHeight="1" spans="1:9">
      <c r="A491" s="155">
        <v>2160599</v>
      </c>
      <c r="B491" s="156" t="s">
        <v>578</v>
      </c>
      <c r="C491" s="157">
        <v>235</v>
      </c>
      <c r="D491" s="158">
        <v>252</v>
      </c>
      <c r="E491" s="158">
        <v>22</v>
      </c>
      <c r="F491" s="158">
        <v>22</v>
      </c>
      <c r="G491" s="159">
        <f t="shared" si="40"/>
        <v>0.0873015873015873</v>
      </c>
      <c r="H491" s="159">
        <f t="shared" si="42"/>
        <v>0.0936170212765957</v>
      </c>
      <c r="I491" s="160">
        <f t="shared" si="41"/>
        <v>531</v>
      </c>
    </row>
    <row r="492" s="22" customFormat="1" ht="20.1" customHeight="1" spans="1:9">
      <c r="A492" s="153">
        <v>21606</v>
      </c>
      <c r="B492" s="154" t="s">
        <v>579</v>
      </c>
      <c r="C492" s="150">
        <v>2</v>
      </c>
      <c r="D492" s="151">
        <v>2</v>
      </c>
      <c r="E492" s="151">
        <v>52</v>
      </c>
      <c r="F492" s="151">
        <v>53</v>
      </c>
      <c r="G492" s="152">
        <f t="shared" si="40"/>
        <v>26.5</v>
      </c>
      <c r="H492" s="152">
        <f t="shared" si="42"/>
        <v>26.5</v>
      </c>
      <c r="I492" s="160">
        <f t="shared" si="41"/>
        <v>109</v>
      </c>
    </row>
    <row r="493" ht="20.1" customHeight="1" spans="1:9">
      <c r="A493" s="155">
        <v>2160699</v>
      </c>
      <c r="B493" s="156" t="s">
        <v>580</v>
      </c>
      <c r="C493" s="157">
        <v>2</v>
      </c>
      <c r="D493" s="158">
        <v>2</v>
      </c>
      <c r="E493" s="158">
        <v>52</v>
      </c>
      <c r="F493" s="158">
        <v>53</v>
      </c>
      <c r="G493" s="159">
        <f t="shared" si="40"/>
        <v>26.5</v>
      </c>
      <c r="H493" s="159">
        <f t="shared" si="42"/>
        <v>26.5</v>
      </c>
      <c r="I493" s="160">
        <f t="shared" si="41"/>
        <v>109</v>
      </c>
    </row>
    <row r="494" s="22" customFormat="1" ht="20.1" hidden="1" customHeight="1" spans="1:9">
      <c r="A494" s="153">
        <v>217</v>
      </c>
      <c r="B494" s="154" t="s">
        <v>581</v>
      </c>
      <c r="C494" s="150">
        <v>0</v>
      </c>
      <c r="D494" s="151">
        <v>0</v>
      </c>
      <c r="E494" s="151"/>
      <c r="F494" s="151">
        <v>0</v>
      </c>
      <c r="G494" s="152" t="e">
        <f t="shared" si="40"/>
        <v>#DIV/0!</v>
      </c>
      <c r="H494" s="152"/>
      <c r="I494" s="160">
        <f t="shared" si="41"/>
        <v>0</v>
      </c>
    </row>
    <row r="495" s="22" customFormat="1" ht="20.1" hidden="1" customHeight="1" spans="1:9">
      <c r="A495" s="153">
        <v>21799</v>
      </c>
      <c r="B495" s="154" t="s">
        <v>582</v>
      </c>
      <c r="C495" s="150">
        <v>0</v>
      </c>
      <c r="D495" s="151">
        <v>0</v>
      </c>
      <c r="E495" s="151"/>
      <c r="F495" s="151">
        <v>0</v>
      </c>
      <c r="G495" s="152" t="e">
        <f t="shared" si="40"/>
        <v>#DIV/0!</v>
      </c>
      <c r="H495" s="152"/>
      <c r="I495" s="160">
        <f t="shared" si="41"/>
        <v>0</v>
      </c>
    </row>
    <row r="496" ht="20.1" hidden="1" customHeight="1" spans="1:9">
      <c r="A496" s="155">
        <v>2179901</v>
      </c>
      <c r="B496" s="156" t="s">
        <v>583</v>
      </c>
      <c r="C496" s="157">
        <v>0</v>
      </c>
      <c r="D496" s="158">
        <v>0</v>
      </c>
      <c r="E496" s="158"/>
      <c r="F496" s="158">
        <v>0</v>
      </c>
      <c r="G496" s="159" t="e">
        <f t="shared" si="40"/>
        <v>#DIV/0!</v>
      </c>
      <c r="H496" s="159"/>
      <c r="I496" s="160">
        <f t="shared" si="41"/>
        <v>0</v>
      </c>
    </row>
    <row r="497" s="22" customFormat="1" ht="20.1" customHeight="1" spans="1:9">
      <c r="A497" s="153">
        <v>220</v>
      </c>
      <c r="B497" s="154" t="s">
        <v>584</v>
      </c>
      <c r="C497" s="150">
        <v>2872</v>
      </c>
      <c r="D497" s="151">
        <f>D498+D508+D511+D506</f>
        <v>3118</v>
      </c>
      <c r="E497" s="151">
        <v>1329</v>
      </c>
      <c r="F497" s="151">
        <f>F498+F508+F511+F517</f>
        <v>1508</v>
      </c>
      <c r="G497" s="152">
        <f t="shared" si="40"/>
        <v>0.483643361128929</v>
      </c>
      <c r="H497" s="152">
        <f t="shared" si="42"/>
        <v>0.525069637883008</v>
      </c>
      <c r="I497" s="160">
        <f t="shared" si="41"/>
        <v>8827</v>
      </c>
    </row>
    <row r="498" s="22" customFormat="1" ht="20.1" customHeight="1" spans="1:9">
      <c r="A498" s="153">
        <v>22001</v>
      </c>
      <c r="B498" s="154" t="s">
        <v>585</v>
      </c>
      <c r="C498" s="150">
        <v>2824</v>
      </c>
      <c r="D498" s="151">
        <v>3051</v>
      </c>
      <c r="E498" s="151">
        <v>1230</v>
      </c>
      <c r="F498" s="151">
        <v>1299</v>
      </c>
      <c r="G498" s="152">
        <f t="shared" si="40"/>
        <v>0.425762045231072</v>
      </c>
      <c r="H498" s="152">
        <f t="shared" si="42"/>
        <v>0.459985835694051</v>
      </c>
      <c r="I498" s="160">
        <f t="shared" si="41"/>
        <v>8404</v>
      </c>
    </row>
    <row r="499" ht="20.1" customHeight="1" spans="1:9">
      <c r="A499" s="155">
        <v>2200101</v>
      </c>
      <c r="B499" s="156" t="s">
        <v>470</v>
      </c>
      <c r="C499" s="157">
        <v>537</v>
      </c>
      <c r="D499" s="158">
        <v>658</v>
      </c>
      <c r="E499" s="158">
        <v>803</v>
      </c>
      <c r="F499" s="158">
        <v>834</v>
      </c>
      <c r="G499" s="159">
        <f t="shared" si="40"/>
        <v>1.26747720364742</v>
      </c>
      <c r="H499" s="159">
        <f t="shared" si="42"/>
        <v>1.55307262569832</v>
      </c>
      <c r="I499" s="160">
        <f t="shared" si="41"/>
        <v>2832</v>
      </c>
    </row>
    <row r="500" ht="20.1" customHeight="1" spans="1:9">
      <c r="A500" s="155">
        <v>2200102</v>
      </c>
      <c r="B500" s="156" t="s">
        <v>522</v>
      </c>
      <c r="C500" s="157">
        <v>0</v>
      </c>
      <c r="D500" s="158">
        <v>2318</v>
      </c>
      <c r="E500" s="167"/>
      <c r="F500" s="158">
        <v>0</v>
      </c>
      <c r="G500" s="159">
        <f t="shared" si="40"/>
        <v>0</v>
      </c>
      <c r="H500" s="159"/>
      <c r="I500" s="160">
        <f t="shared" si="41"/>
        <v>2318</v>
      </c>
    </row>
    <row r="501" ht="20.1" hidden="1" customHeight="1" spans="1:9">
      <c r="A501" s="155">
        <v>2200105</v>
      </c>
      <c r="B501" s="156" t="s">
        <v>586</v>
      </c>
      <c r="C501" s="157">
        <v>0</v>
      </c>
      <c r="D501" s="158">
        <v>0</v>
      </c>
      <c r="E501" s="158"/>
      <c r="F501" s="158">
        <v>0</v>
      </c>
      <c r="G501" s="159" t="e">
        <f t="shared" si="40"/>
        <v>#DIV/0!</v>
      </c>
      <c r="H501" s="159"/>
      <c r="I501" s="160">
        <f t="shared" si="41"/>
        <v>0</v>
      </c>
    </row>
    <row r="502" ht="20.1" hidden="1" customHeight="1" spans="1:9">
      <c r="A502" s="155">
        <v>2200110</v>
      </c>
      <c r="B502" s="156" t="s">
        <v>587</v>
      </c>
      <c r="C502" s="157">
        <v>0</v>
      </c>
      <c r="D502" s="158">
        <v>0</v>
      </c>
      <c r="E502" s="158"/>
      <c r="F502" s="158">
        <v>0</v>
      </c>
      <c r="G502" s="159" t="e">
        <f t="shared" si="40"/>
        <v>#DIV/0!</v>
      </c>
      <c r="H502" s="159"/>
      <c r="I502" s="160">
        <f t="shared" si="41"/>
        <v>0</v>
      </c>
    </row>
    <row r="503" ht="20.1" customHeight="1" spans="1:9">
      <c r="A503" s="155">
        <v>2200111</v>
      </c>
      <c r="B503" s="156" t="s">
        <v>588</v>
      </c>
      <c r="C503" s="157">
        <v>2224</v>
      </c>
      <c r="D503" s="158">
        <v>0</v>
      </c>
      <c r="E503" s="158">
        <v>269</v>
      </c>
      <c r="F503" s="158">
        <v>268</v>
      </c>
      <c r="G503" s="159"/>
      <c r="H503" s="159">
        <f t="shared" si="42"/>
        <v>0.120503597122302</v>
      </c>
      <c r="I503" s="160">
        <f t="shared" si="41"/>
        <v>2761</v>
      </c>
    </row>
    <row r="504" ht="20.1" hidden="1" customHeight="1" spans="1:9">
      <c r="A504" s="155">
        <v>2200120</v>
      </c>
      <c r="B504" s="156" t="s">
        <v>589</v>
      </c>
      <c r="C504" s="157"/>
      <c r="D504" s="158">
        <v>0</v>
      </c>
      <c r="E504" s="158">
        <v>0</v>
      </c>
      <c r="F504" s="158"/>
      <c r="G504" s="159" t="e">
        <f t="shared" si="40"/>
        <v>#DIV/0!</v>
      </c>
      <c r="H504" s="159"/>
      <c r="I504" s="160">
        <f t="shared" si="41"/>
        <v>0</v>
      </c>
    </row>
    <row r="505" ht="20.1" customHeight="1" spans="1:9">
      <c r="A505" s="155">
        <v>2200199</v>
      </c>
      <c r="B505" s="156" t="s">
        <v>590</v>
      </c>
      <c r="C505" s="157"/>
      <c r="D505" s="158">
        <v>75</v>
      </c>
      <c r="E505" s="158">
        <v>158</v>
      </c>
      <c r="F505" s="158">
        <v>197</v>
      </c>
      <c r="G505" s="159">
        <f t="shared" si="40"/>
        <v>2.62666666666667</v>
      </c>
      <c r="H505" s="159"/>
      <c r="I505" s="160">
        <f t="shared" si="41"/>
        <v>430</v>
      </c>
    </row>
    <row r="506" s="22" customFormat="1" ht="20.1" customHeight="1" spans="1:9">
      <c r="A506" s="153">
        <v>22003</v>
      </c>
      <c r="B506" s="168" t="s">
        <v>591</v>
      </c>
      <c r="C506" s="161"/>
      <c r="D506" s="151">
        <v>5</v>
      </c>
      <c r="E506" s="151">
        <v>5</v>
      </c>
      <c r="F506" s="151"/>
      <c r="G506" s="152">
        <f t="shared" si="40"/>
        <v>0</v>
      </c>
      <c r="H506" s="152"/>
      <c r="I506" s="160">
        <f t="shared" si="41"/>
        <v>10</v>
      </c>
    </row>
    <row r="507" ht="20.1" customHeight="1" spans="1:9">
      <c r="A507" s="155">
        <v>2200301</v>
      </c>
      <c r="B507" s="156" t="s">
        <v>592</v>
      </c>
      <c r="C507" s="157"/>
      <c r="D507" s="158">
        <v>5</v>
      </c>
      <c r="E507" s="158">
        <v>5</v>
      </c>
      <c r="F507" s="158"/>
      <c r="G507" s="159">
        <f t="shared" si="40"/>
        <v>0</v>
      </c>
      <c r="H507" s="159"/>
      <c r="I507" s="160">
        <f t="shared" si="41"/>
        <v>10</v>
      </c>
    </row>
    <row r="508" s="22" customFormat="1" ht="20.1" customHeight="1" spans="1:9">
      <c r="A508" s="153">
        <v>22004</v>
      </c>
      <c r="B508" s="154" t="s">
        <v>593</v>
      </c>
      <c r="C508" s="161">
        <v>7</v>
      </c>
      <c r="D508" s="151">
        <v>7</v>
      </c>
      <c r="E508" s="151">
        <v>0</v>
      </c>
      <c r="F508" s="151">
        <v>0</v>
      </c>
      <c r="G508" s="152">
        <f t="shared" si="40"/>
        <v>0</v>
      </c>
      <c r="H508" s="152"/>
      <c r="I508" s="160">
        <f t="shared" si="41"/>
        <v>14</v>
      </c>
    </row>
    <row r="509" ht="20.1" customHeight="1" spans="1:9">
      <c r="A509" s="155">
        <v>2200405</v>
      </c>
      <c r="B509" s="156" t="s">
        <v>594</v>
      </c>
      <c r="C509" s="157">
        <v>2</v>
      </c>
      <c r="D509" s="158">
        <v>2</v>
      </c>
      <c r="E509" s="158">
        <v>0</v>
      </c>
      <c r="F509" s="158">
        <v>0</v>
      </c>
      <c r="G509" s="159">
        <f t="shared" si="40"/>
        <v>0</v>
      </c>
      <c r="H509" s="159"/>
      <c r="I509" s="160">
        <f t="shared" si="41"/>
        <v>4</v>
      </c>
    </row>
    <row r="510" ht="20.1" customHeight="1" spans="1:9">
      <c r="A510" s="155">
        <v>2200407</v>
      </c>
      <c r="B510" s="156" t="s">
        <v>595</v>
      </c>
      <c r="C510" s="157">
        <v>5</v>
      </c>
      <c r="D510" s="158">
        <v>5</v>
      </c>
      <c r="E510" s="158">
        <v>0</v>
      </c>
      <c r="F510" s="158">
        <v>0</v>
      </c>
      <c r="G510" s="159">
        <f t="shared" si="40"/>
        <v>0</v>
      </c>
      <c r="H510" s="159"/>
      <c r="I510" s="160">
        <f t="shared" si="41"/>
        <v>10</v>
      </c>
    </row>
    <row r="511" s="22" customFormat="1" ht="20.1" customHeight="1" spans="1:9">
      <c r="A511" s="153">
        <v>22005</v>
      </c>
      <c r="B511" s="154" t="s">
        <v>596</v>
      </c>
      <c r="C511" s="150">
        <v>41</v>
      </c>
      <c r="D511" s="151">
        <v>55</v>
      </c>
      <c r="E511" s="151">
        <v>55</v>
      </c>
      <c r="F511" s="151">
        <v>55</v>
      </c>
      <c r="G511" s="152">
        <f t="shared" si="40"/>
        <v>1</v>
      </c>
      <c r="H511" s="152">
        <f t="shared" ref="H511:H533" si="43">F511/C511</f>
        <v>1.34146341463415</v>
      </c>
      <c r="I511" s="160">
        <f t="shared" si="41"/>
        <v>206</v>
      </c>
    </row>
    <row r="512" ht="20.1" customHeight="1" spans="1:9">
      <c r="A512" s="155">
        <v>2200501</v>
      </c>
      <c r="B512" s="156" t="s">
        <v>470</v>
      </c>
      <c r="C512" s="157">
        <v>26</v>
      </c>
      <c r="D512" s="158">
        <v>37</v>
      </c>
      <c r="E512" s="158">
        <v>37</v>
      </c>
      <c r="F512" s="158">
        <v>37</v>
      </c>
      <c r="G512" s="159">
        <f t="shared" si="40"/>
        <v>1</v>
      </c>
      <c r="H512" s="159">
        <f t="shared" si="43"/>
        <v>1.42307692307692</v>
      </c>
      <c r="I512" s="160">
        <f t="shared" si="41"/>
        <v>137</v>
      </c>
    </row>
    <row r="513" ht="20.1" customHeight="1" spans="1:9">
      <c r="A513" s="155">
        <v>2200509</v>
      </c>
      <c r="B513" s="156" t="s">
        <v>597</v>
      </c>
      <c r="C513" s="157">
        <v>3</v>
      </c>
      <c r="D513" s="158">
        <v>0</v>
      </c>
      <c r="E513" s="158">
        <v>0</v>
      </c>
      <c r="F513" s="158">
        <v>0</v>
      </c>
      <c r="G513" s="159"/>
      <c r="H513" s="159">
        <f t="shared" si="43"/>
        <v>0</v>
      </c>
      <c r="I513" s="160">
        <f t="shared" si="41"/>
        <v>3</v>
      </c>
    </row>
    <row r="514" ht="20.1" customHeight="1" spans="1:9">
      <c r="A514" s="155">
        <v>2200510</v>
      </c>
      <c r="B514" s="156" t="s">
        <v>598</v>
      </c>
      <c r="C514" s="157">
        <v>8</v>
      </c>
      <c r="D514" s="158">
        <v>10</v>
      </c>
      <c r="E514" s="158">
        <v>10</v>
      </c>
      <c r="F514" s="158">
        <v>10</v>
      </c>
      <c r="G514" s="159">
        <f t="shared" si="40"/>
        <v>1</v>
      </c>
      <c r="H514" s="159">
        <f t="shared" si="43"/>
        <v>1.25</v>
      </c>
      <c r="I514" s="160">
        <f t="shared" si="41"/>
        <v>38</v>
      </c>
    </row>
    <row r="515" ht="20.1" customHeight="1" spans="1:9">
      <c r="A515" s="155">
        <v>2200511</v>
      </c>
      <c r="B515" s="156" t="s">
        <v>599</v>
      </c>
      <c r="C515" s="157"/>
      <c r="D515" s="158">
        <v>5</v>
      </c>
      <c r="E515" s="158">
        <v>5</v>
      </c>
      <c r="F515" s="158">
        <v>5</v>
      </c>
      <c r="G515" s="159">
        <f t="shared" si="40"/>
        <v>1</v>
      </c>
      <c r="H515" s="159"/>
      <c r="I515" s="160">
        <f t="shared" si="41"/>
        <v>15</v>
      </c>
    </row>
    <row r="516" ht="20.1" customHeight="1" spans="1:9">
      <c r="A516" s="155">
        <v>2200599</v>
      </c>
      <c r="B516" s="156" t="s">
        <v>600</v>
      </c>
      <c r="C516" s="157">
        <v>4</v>
      </c>
      <c r="D516" s="158">
        <v>3</v>
      </c>
      <c r="E516" s="158">
        <v>3</v>
      </c>
      <c r="F516" s="158">
        <v>3</v>
      </c>
      <c r="G516" s="159">
        <f t="shared" si="40"/>
        <v>1</v>
      </c>
      <c r="H516" s="159">
        <f t="shared" si="43"/>
        <v>0.75</v>
      </c>
      <c r="I516" s="160">
        <f t="shared" si="41"/>
        <v>13</v>
      </c>
    </row>
    <row r="517" s="22" customFormat="1" ht="20.1" customHeight="1" spans="1:9">
      <c r="A517" s="153">
        <v>22099</v>
      </c>
      <c r="B517" s="154" t="s">
        <v>601</v>
      </c>
      <c r="C517" s="161"/>
      <c r="D517" s="151"/>
      <c r="E517" s="151">
        <v>39</v>
      </c>
      <c r="F517" s="151">
        <v>154</v>
      </c>
      <c r="G517" s="152"/>
      <c r="H517" s="152"/>
      <c r="I517" s="160">
        <f t="shared" ref="I517:I543" si="44">D517+E517+F517+C517</f>
        <v>193</v>
      </c>
    </row>
    <row r="518" ht="20.1" customHeight="1" spans="1:9">
      <c r="A518" s="155">
        <v>2209901</v>
      </c>
      <c r="B518" s="156" t="s">
        <v>602</v>
      </c>
      <c r="C518" s="157"/>
      <c r="D518" s="158"/>
      <c r="E518" s="158"/>
      <c r="F518" s="158">
        <v>154</v>
      </c>
      <c r="G518" s="159"/>
      <c r="H518" s="159"/>
      <c r="I518" s="160">
        <f t="shared" si="44"/>
        <v>154</v>
      </c>
    </row>
    <row r="519" s="22" customFormat="1" ht="20.1" customHeight="1" spans="1:9">
      <c r="A519" s="153">
        <v>221</v>
      </c>
      <c r="B519" s="154" t="s">
        <v>603</v>
      </c>
      <c r="C519" s="150">
        <v>30494</v>
      </c>
      <c r="D519" s="151">
        <f>D520+D526</f>
        <v>16872</v>
      </c>
      <c r="E519" s="151">
        <v>22141</v>
      </c>
      <c r="F519" s="151">
        <f>F520+F526</f>
        <v>21577</v>
      </c>
      <c r="G519" s="152">
        <f t="shared" ref="G519:G543" si="45">F519/D519</f>
        <v>1.2788643907065</v>
      </c>
      <c r="H519" s="152">
        <f t="shared" si="43"/>
        <v>0.707581819374303</v>
      </c>
      <c r="I519" s="160">
        <f t="shared" si="44"/>
        <v>91084</v>
      </c>
    </row>
    <row r="520" s="22" customFormat="1" ht="20.1" customHeight="1" spans="1:9">
      <c r="A520" s="153">
        <v>22101</v>
      </c>
      <c r="B520" s="154" t="s">
        <v>604</v>
      </c>
      <c r="C520" s="150">
        <v>25306</v>
      </c>
      <c r="D520" s="151">
        <v>9834</v>
      </c>
      <c r="E520" s="151">
        <v>14894</v>
      </c>
      <c r="F520" s="151">
        <v>14518</v>
      </c>
      <c r="G520" s="152">
        <f t="shared" si="45"/>
        <v>1.47630669107179</v>
      </c>
      <c r="H520" s="152">
        <f t="shared" si="43"/>
        <v>0.573697937248083</v>
      </c>
      <c r="I520" s="160">
        <f t="shared" si="44"/>
        <v>64552</v>
      </c>
    </row>
    <row r="521" ht="20.1" customHeight="1" spans="1:9">
      <c r="A521" s="155">
        <v>2210103</v>
      </c>
      <c r="B521" s="156" t="s">
        <v>605</v>
      </c>
      <c r="C521" s="157">
        <v>6959</v>
      </c>
      <c r="D521" s="158">
        <v>2000</v>
      </c>
      <c r="E521" s="158">
        <v>2069</v>
      </c>
      <c r="F521" s="158">
        <v>1231</v>
      </c>
      <c r="G521" s="159">
        <f t="shared" si="45"/>
        <v>0.6155</v>
      </c>
      <c r="H521" s="159">
        <f t="shared" si="43"/>
        <v>0.176893231786176</v>
      </c>
      <c r="I521" s="160">
        <f t="shared" si="44"/>
        <v>12259</v>
      </c>
    </row>
    <row r="522" ht="20.1" customHeight="1" spans="1:9">
      <c r="A522" s="155">
        <v>2210105</v>
      </c>
      <c r="B522" s="156" t="s">
        <v>606</v>
      </c>
      <c r="C522" s="157">
        <v>12871</v>
      </c>
      <c r="D522" s="158">
        <v>3014</v>
      </c>
      <c r="E522" s="158">
        <v>5499</v>
      </c>
      <c r="F522" s="158">
        <v>5591</v>
      </c>
      <c r="G522" s="159">
        <f t="shared" si="45"/>
        <v>1.8550099535501</v>
      </c>
      <c r="H522" s="159">
        <f t="shared" si="43"/>
        <v>0.434387382487763</v>
      </c>
      <c r="I522" s="160">
        <f t="shared" si="44"/>
        <v>26975</v>
      </c>
    </row>
    <row r="523" ht="20.1" customHeight="1" spans="1:9">
      <c r="A523" s="155">
        <v>2210106</v>
      </c>
      <c r="B523" s="156" t="s">
        <v>607</v>
      </c>
      <c r="C523" s="157">
        <v>0</v>
      </c>
      <c r="D523" s="158">
        <v>0</v>
      </c>
      <c r="E523" s="158">
        <v>4000</v>
      </c>
      <c r="F523" s="158">
        <v>4000</v>
      </c>
      <c r="G523" s="159"/>
      <c r="H523" s="159"/>
      <c r="I523" s="160">
        <f t="shared" si="44"/>
        <v>8000</v>
      </c>
    </row>
    <row r="524" ht="20.1" customHeight="1" spans="1:9">
      <c r="A524" s="155">
        <v>2210107</v>
      </c>
      <c r="B524" s="156" t="s">
        <v>608</v>
      </c>
      <c r="C524" s="157">
        <v>1406</v>
      </c>
      <c r="D524" s="158">
        <v>1500</v>
      </c>
      <c r="E524" s="158">
        <v>0</v>
      </c>
      <c r="F524" s="158">
        <v>370</v>
      </c>
      <c r="G524" s="159">
        <f t="shared" si="45"/>
        <v>0.246666666666667</v>
      </c>
      <c r="H524" s="159">
        <f t="shared" si="43"/>
        <v>0.263157894736842</v>
      </c>
      <c r="I524" s="160">
        <f t="shared" si="44"/>
        <v>3276</v>
      </c>
    </row>
    <row r="525" ht="20.1" customHeight="1" spans="1:9">
      <c r="A525" s="155">
        <v>2210199</v>
      </c>
      <c r="B525" s="156" t="s">
        <v>609</v>
      </c>
      <c r="C525" s="157">
        <v>4070</v>
      </c>
      <c r="D525" s="158">
        <v>3320</v>
      </c>
      <c r="E525" s="158">
        <v>3326</v>
      </c>
      <c r="F525" s="158">
        <v>3326</v>
      </c>
      <c r="G525" s="159">
        <f t="shared" si="45"/>
        <v>1.00180722891566</v>
      </c>
      <c r="H525" s="159">
        <f t="shared" si="43"/>
        <v>0.817199017199017</v>
      </c>
      <c r="I525" s="160">
        <f t="shared" si="44"/>
        <v>14042</v>
      </c>
    </row>
    <row r="526" s="22" customFormat="1" ht="20.1" customHeight="1" spans="1:9">
      <c r="A526" s="153">
        <v>22102</v>
      </c>
      <c r="B526" s="154" t="s">
        <v>610</v>
      </c>
      <c r="C526" s="150">
        <v>5188</v>
      </c>
      <c r="D526" s="151">
        <v>7038</v>
      </c>
      <c r="E526" s="151">
        <v>7247</v>
      </c>
      <c r="F526" s="151">
        <v>7059</v>
      </c>
      <c r="G526" s="152">
        <f t="shared" si="45"/>
        <v>1.00298380221654</v>
      </c>
      <c r="H526" s="152">
        <f t="shared" si="43"/>
        <v>1.3606399383192</v>
      </c>
      <c r="I526" s="160">
        <f t="shared" si="44"/>
        <v>26532</v>
      </c>
    </row>
    <row r="527" ht="20.1" customHeight="1" spans="1:9">
      <c r="A527" s="155">
        <v>2210201</v>
      </c>
      <c r="B527" s="156" t="s">
        <v>611</v>
      </c>
      <c r="C527" s="157">
        <v>5188</v>
      </c>
      <c r="D527" s="158">
        <v>7038</v>
      </c>
      <c r="E527" s="158">
        <v>7247</v>
      </c>
      <c r="F527" s="158">
        <v>7059</v>
      </c>
      <c r="G527" s="159">
        <f t="shared" si="45"/>
        <v>1.00298380221654</v>
      </c>
      <c r="H527" s="159">
        <f t="shared" si="43"/>
        <v>1.3606399383192</v>
      </c>
      <c r="I527" s="160">
        <f t="shared" si="44"/>
        <v>26532</v>
      </c>
    </row>
    <row r="528" ht="20.1" hidden="1" customHeight="1" spans="1:9">
      <c r="A528" s="155">
        <v>2210203</v>
      </c>
      <c r="B528" s="156" t="s">
        <v>612</v>
      </c>
      <c r="C528" s="157">
        <v>0</v>
      </c>
      <c r="D528" s="158"/>
      <c r="E528" s="158"/>
      <c r="F528" s="158">
        <v>0</v>
      </c>
      <c r="G528" s="159" t="e">
        <f t="shared" si="45"/>
        <v>#DIV/0!</v>
      </c>
      <c r="H528" s="159"/>
      <c r="I528" s="160">
        <f t="shared" si="44"/>
        <v>0</v>
      </c>
    </row>
    <row r="529" s="22" customFormat="1" ht="20.1" customHeight="1" spans="1:9">
      <c r="A529" s="153">
        <v>222</v>
      </c>
      <c r="B529" s="154" t="s">
        <v>613</v>
      </c>
      <c r="C529" s="150">
        <v>289</v>
      </c>
      <c r="D529" s="151">
        <f>D530+D535</f>
        <v>457</v>
      </c>
      <c r="E529" s="151">
        <v>907</v>
      </c>
      <c r="F529" s="151">
        <f>F530+F535</f>
        <v>50</v>
      </c>
      <c r="G529" s="152">
        <f t="shared" si="45"/>
        <v>0.109409190371991</v>
      </c>
      <c r="H529" s="152">
        <f t="shared" si="43"/>
        <v>0.173010380622837</v>
      </c>
      <c r="I529" s="160">
        <f t="shared" si="44"/>
        <v>1703</v>
      </c>
    </row>
    <row r="530" s="22" customFormat="1" ht="20.1" customHeight="1" spans="1:9">
      <c r="A530" s="153">
        <v>22201</v>
      </c>
      <c r="B530" s="154" t="s">
        <v>614</v>
      </c>
      <c r="C530" s="150">
        <v>289</v>
      </c>
      <c r="D530" s="151">
        <v>457</v>
      </c>
      <c r="E530" s="151">
        <v>257</v>
      </c>
      <c r="F530" s="151">
        <v>0</v>
      </c>
      <c r="G530" s="152">
        <f t="shared" si="45"/>
        <v>0</v>
      </c>
      <c r="H530" s="152">
        <f t="shared" si="43"/>
        <v>0</v>
      </c>
      <c r="I530" s="160">
        <f t="shared" si="44"/>
        <v>1003</v>
      </c>
    </row>
    <row r="531" ht="20.1" hidden="1" customHeight="1" spans="1:9">
      <c r="A531" s="155">
        <v>2220101</v>
      </c>
      <c r="B531" s="156" t="s">
        <v>470</v>
      </c>
      <c r="C531" s="157">
        <v>0</v>
      </c>
      <c r="D531" s="158">
        <v>0</v>
      </c>
      <c r="E531" s="158"/>
      <c r="F531" s="158">
        <v>0</v>
      </c>
      <c r="G531" s="159" t="e">
        <f t="shared" si="45"/>
        <v>#DIV/0!</v>
      </c>
      <c r="H531" s="159"/>
      <c r="I531" s="160">
        <f t="shared" si="44"/>
        <v>0</v>
      </c>
    </row>
    <row r="532" ht="20.1" customHeight="1" spans="1:9">
      <c r="A532" s="155">
        <v>2220106</v>
      </c>
      <c r="B532" s="156" t="s">
        <v>615</v>
      </c>
      <c r="C532" s="157">
        <v>5</v>
      </c>
      <c r="D532" s="158">
        <v>0</v>
      </c>
      <c r="E532" s="158">
        <v>0</v>
      </c>
      <c r="F532" s="158">
        <v>0</v>
      </c>
      <c r="G532" s="159"/>
      <c r="H532" s="159">
        <f t="shared" si="43"/>
        <v>0</v>
      </c>
      <c r="I532" s="160">
        <f t="shared" si="44"/>
        <v>5</v>
      </c>
    </row>
    <row r="533" ht="20.1" customHeight="1" spans="1:9">
      <c r="A533" s="155">
        <v>2220115</v>
      </c>
      <c r="B533" s="156" t="s">
        <v>616</v>
      </c>
      <c r="C533" s="157">
        <v>85</v>
      </c>
      <c r="D533" s="158">
        <v>257</v>
      </c>
      <c r="E533" s="158">
        <v>257</v>
      </c>
      <c r="F533" s="158">
        <v>0</v>
      </c>
      <c r="G533" s="159">
        <f t="shared" si="45"/>
        <v>0</v>
      </c>
      <c r="H533" s="159">
        <f t="shared" si="43"/>
        <v>0</v>
      </c>
      <c r="I533" s="160">
        <f t="shared" si="44"/>
        <v>599</v>
      </c>
    </row>
    <row r="534" ht="20.1" customHeight="1" spans="1:9">
      <c r="A534" s="155">
        <v>2220199</v>
      </c>
      <c r="B534" s="156" t="s">
        <v>617</v>
      </c>
      <c r="C534" s="157"/>
      <c r="D534" s="158">
        <v>200</v>
      </c>
      <c r="E534" s="158">
        <v>0</v>
      </c>
      <c r="F534" s="158"/>
      <c r="G534" s="159">
        <f t="shared" si="45"/>
        <v>0</v>
      </c>
      <c r="H534" s="159"/>
      <c r="I534" s="160">
        <f t="shared" si="44"/>
        <v>200</v>
      </c>
    </row>
    <row r="535" s="22" customFormat="1" ht="20.1" customHeight="1" spans="1:9">
      <c r="A535" s="153">
        <v>22204</v>
      </c>
      <c r="B535" s="154" t="s">
        <v>618</v>
      </c>
      <c r="C535" s="150">
        <v>0</v>
      </c>
      <c r="D535" s="151">
        <v>0</v>
      </c>
      <c r="E535" s="151">
        <v>650</v>
      </c>
      <c r="F535" s="151">
        <v>50</v>
      </c>
      <c r="G535" s="152"/>
      <c r="H535" s="152"/>
      <c r="I535" s="160">
        <f t="shared" si="44"/>
        <v>700</v>
      </c>
    </row>
    <row r="536" ht="20.1" customHeight="1" spans="1:9">
      <c r="A536" s="155">
        <v>2220403</v>
      </c>
      <c r="B536" s="156" t="s">
        <v>619</v>
      </c>
      <c r="C536" s="157">
        <v>0</v>
      </c>
      <c r="D536" s="158">
        <v>0</v>
      </c>
      <c r="E536" s="158">
        <v>650</v>
      </c>
      <c r="F536" s="158">
        <v>50</v>
      </c>
      <c r="G536" s="159"/>
      <c r="H536" s="159"/>
      <c r="I536" s="160">
        <f t="shared" si="44"/>
        <v>700</v>
      </c>
    </row>
    <row r="537" s="22" customFormat="1" ht="20.1" customHeight="1" spans="1:9">
      <c r="A537" s="153">
        <v>227</v>
      </c>
      <c r="B537" s="154" t="s">
        <v>620</v>
      </c>
      <c r="C537" s="161"/>
      <c r="D537" s="151">
        <v>1200</v>
      </c>
      <c r="E537" s="151">
        <v>0</v>
      </c>
      <c r="F537" s="151"/>
      <c r="G537" s="152">
        <f t="shared" si="45"/>
        <v>0</v>
      </c>
      <c r="H537" s="152"/>
      <c r="I537" s="160">
        <f t="shared" si="44"/>
        <v>1200</v>
      </c>
    </row>
    <row r="538" s="22" customFormat="1" ht="20.1" customHeight="1" spans="1:9">
      <c r="A538" s="153">
        <v>228</v>
      </c>
      <c r="B538" s="154" t="s">
        <v>621</v>
      </c>
      <c r="C538" s="161">
        <v>1544</v>
      </c>
      <c r="D538" s="151">
        <v>3363</v>
      </c>
      <c r="E538" s="151">
        <v>3363</v>
      </c>
      <c r="F538" s="151">
        <v>3399</v>
      </c>
      <c r="G538" s="152">
        <f t="shared" si="45"/>
        <v>1.0107047279215</v>
      </c>
      <c r="H538" s="152"/>
      <c r="I538" s="160">
        <f t="shared" si="44"/>
        <v>11669</v>
      </c>
    </row>
    <row r="539" ht="20.1" customHeight="1" spans="1:9">
      <c r="A539" s="155">
        <v>22808</v>
      </c>
      <c r="B539" s="156" t="s">
        <v>622</v>
      </c>
      <c r="C539" s="157">
        <v>1544</v>
      </c>
      <c r="D539" s="158">
        <v>3363</v>
      </c>
      <c r="E539" s="158">
        <v>3363</v>
      </c>
      <c r="F539" s="158">
        <v>3399</v>
      </c>
      <c r="G539" s="159">
        <f t="shared" si="45"/>
        <v>1.0107047279215</v>
      </c>
      <c r="H539" s="159"/>
      <c r="I539" s="160">
        <f t="shared" si="44"/>
        <v>11669</v>
      </c>
    </row>
    <row r="540" s="22" customFormat="1" ht="20.1" customHeight="1" spans="1:9">
      <c r="A540" s="153">
        <v>233</v>
      </c>
      <c r="B540" s="154" t="s">
        <v>623</v>
      </c>
      <c r="C540" s="161">
        <v>58</v>
      </c>
      <c r="D540" s="151"/>
      <c r="E540" s="151"/>
      <c r="F540" s="151">
        <v>29</v>
      </c>
      <c r="G540" s="152"/>
      <c r="H540" s="152"/>
      <c r="I540" s="160">
        <f t="shared" si="44"/>
        <v>87</v>
      </c>
    </row>
    <row r="541" ht="20.1" customHeight="1" spans="1:9">
      <c r="A541" s="155">
        <v>23303</v>
      </c>
      <c r="B541" s="156" t="s">
        <v>624</v>
      </c>
      <c r="C541" s="157">
        <v>58</v>
      </c>
      <c r="D541" s="158"/>
      <c r="E541" s="158"/>
      <c r="F541" s="158">
        <v>29</v>
      </c>
      <c r="G541" s="159"/>
      <c r="H541" s="159"/>
      <c r="I541" s="160">
        <f t="shared" si="44"/>
        <v>87</v>
      </c>
    </row>
    <row r="542" s="22" customFormat="1" ht="20.1" customHeight="1" spans="1:9">
      <c r="A542" s="153">
        <v>229</v>
      </c>
      <c r="B542" s="154" t="s">
        <v>625</v>
      </c>
      <c r="C542" s="150">
        <v>340</v>
      </c>
      <c r="D542" s="151">
        <v>310</v>
      </c>
      <c r="E542" s="151">
        <v>370</v>
      </c>
      <c r="F542" s="151">
        <v>170</v>
      </c>
      <c r="G542" s="152">
        <f t="shared" si="45"/>
        <v>0.548387096774194</v>
      </c>
      <c r="H542" s="152">
        <f>F542/C542</f>
        <v>0.5</v>
      </c>
      <c r="I542" s="160">
        <f t="shared" si="44"/>
        <v>1190</v>
      </c>
    </row>
    <row r="543" ht="20.1" customHeight="1" spans="1:9">
      <c r="A543" s="155">
        <v>22999</v>
      </c>
      <c r="B543" s="156" t="s">
        <v>626</v>
      </c>
      <c r="C543" s="157">
        <v>340</v>
      </c>
      <c r="D543" s="158">
        <v>310</v>
      </c>
      <c r="E543" s="158">
        <v>370</v>
      </c>
      <c r="F543" s="158">
        <v>170</v>
      </c>
      <c r="G543" s="159">
        <f t="shared" si="45"/>
        <v>0.548387096774194</v>
      </c>
      <c r="H543" s="159">
        <f>F543/C543</f>
        <v>0.5</v>
      </c>
      <c r="I543" s="160">
        <f t="shared" si="44"/>
        <v>1190</v>
      </c>
    </row>
  </sheetData>
  <autoFilter ref="A4:I543">
    <filterColumn colId="8">
      <customFilters>
        <customFilter operator="notEqual" val=""/>
      </customFilters>
    </filterColumn>
  </autoFilter>
  <mergeCells count="2">
    <mergeCell ref="A1:H1"/>
    <mergeCell ref="G2:H2"/>
  </mergeCells>
  <conditionalFormatting sqref="B384">
    <cfRule type="duplicateValues" dxfId="0" priority="1"/>
  </conditionalFormatting>
  <conditionalFormatting sqref="A4:A543">
    <cfRule type="duplicateValues" dxfId="1" priority="26"/>
  </conditionalFormatting>
  <dataValidations count="1">
    <dataValidation type="textLength" operator="lessThanOrEqual" allowBlank="1" showInputMessage="1" showErrorMessage="1" errorTitle="提示" error="此处最多只能输入 [20] 个字符。" sqref="B384 A5:A329 A331:A448 A453:A543">
      <formula1>20</formula1>
    </dataValidation>
  </dataValidations>
  <printOptions horizontalCentered="1"/>
  <pageMargins left="0.314583333333333" right="0.314583333333333" top="0.590277777777778" bottom="0.590277777777778" header="0.236111111111111" footer="0.314583333333333"/>
  <pageSetup paperSize="9" scale="93" orientation="landscape" useFirstPageNumber="1" verticalDpi="300"/>
  <headerFooter alignWithMargins="0">
    <oddFooter>&amp;C—&amp;P+17—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C103"/>
  <sheetViews>
    <sheetView showZeros="0" topLeftCell="B13" workbookViewId="0">
      <selection activeCell="B19" sqref="B19"/>
    </sheetView>
  </sheetViews>
  <sheetFormatPr defaultColWidth="9" defaultRowHeight="13.5" outlineLevelCol="2"/>
  <cols>
    <col min="1" max="1" width="3.375" hidden="1" customWidth="1"/>
    <col min="2" max="2" width="97.125" customWidth="1"/>
    <col min="3" max="3" width="39.875" customWidth="1"/>
  </cols>
  <sheetData>
    <row r="1" ht="30.75" customHeight="1" spans="1:3">
      <c r="A1" s="39" t="s">
        <v>627</v>
      </c>
      <c r="B1" s="39"/>
      <c r="C1" s="39"/>
    </row>
    <row r="2" ht="30.75" customHeight="1" spans="1:3">
      <c r="A2" s="39"/>
      <c r="B2" s="125" t="s">
        <v>628</v>
      </c>
      <c r="C2" s="126" t="s">
        <v>158</v>
      </c>
    </row>
    <row r="3" s="124" customFormat="1" ht="20.1" customHeight="1" spans="1:3">
      <c r="A3" s="127"/>
      <c r="B3" s="128" t="s">
        <v>629</v>
      </c>
      <c r="C3" s="129" t="s">
        <v>8</v>
      </c>
    </row>
    <row r="4" s="124" customFormat="1" ht="20.1" customHeight="1" spans="2:3">
      <c r="B4" s="130" t="s">
        <v>630</v>
      </c>
      <c r="C4" s="131">
        <v>96364</v>
      </c>
    </row>
    <row r="5" ht="20.1" customHeight="1" spans="2:3">
      <c r="B5" s="132" t="s">
        <v>631</v>
      </c>
      <c r="C5" s="133">
        <v>28890</v>
      </c>
    </row>
    <row r="6" ht="20.1" customHeight="1" spans="2:3">
      <c r="B6" s="132" t="s">
        <v>632</v>
      </c>
      <c r="C6" s="133">
        <v>36303</v>
      </c>
    </row>
    <row r="7" ht="20.1" customHeight="1" spans="2:3">
      <c r="B7" s="132" t="s">
        <v>633</v>
      </c>
      <c r="C7" s="133">
        <v>3234</v>
      </c>
    </row>
    <row r="8" ht="20.1" customHeight="1" spans="2:3">
      <c r="B8" s="132" t="s">
        <v>634</v>
      </c>
      <c r="C8" s="133">
        <v>4602</v>
      </c>
    </row>
    <row r="9" ht="20.1" hidden="1" customHeight="1" spans="2:3">
      <c r="B9" s="132" t="s">
        <v>635</v>
      </c>
      <c r="C9" s="133">
        <v>0</v>
      </c>
    </row>
    <row r="10" ht="20.1" customHeight="1" spans="2:3">
      <c r="B10" s="132" t="s">
        <v>636</v>
      </c>
      <c r="C10" s="133">
        <v>16744</v>
      </c>
    </row>
    <row r="11" ht="20.1" hidden="1" customHeight="1" spans="2:3">
      <c r="B11" s="132" t="s">
        <v>637</v>
      </c>
      <c r="C11" s="133">
        <v>0</v>
      </c>
    </row>
    <row r="12" ht="20.1" hidden="1" customHeight="1" spans="2:3">
      <c r="B12" s="132" t="s">
        <v>638</v>
      </c>
      <c r="C12" s="133">
        <v>0</v>
      </c>
    </row>
    <row r="13" ht="20.1" customHeight="1" spans="2:3">
      <c r="B13" s="132" t="s">
        <v>637</v>
      </c>
      <c r="C13" s="133">
        <v>1339</v>
      </c>
    </row>
    <row r="14" ht="20.1" customHeight="1" spans="2:3">
      <c r="B14" s="132" t="s">
        <v>639</v>
      </c>
      <c r="C14" s="133">
        <v>5252</v>
      </c>
    </row>
    <row r="15" s="124" customFormat="1" ht="20.1" customHeight="1" spans="2:3">
      <c r="B15" s="130" t="s">
        <v>640</v>
      </c>
      <c r="C15" s="131">
        <v>20480</v>
      </c>
    </row>
    <row r="16" ht="20.1" customHeight="1" spans="2:3">
      <c r="B16" s="132" t="s">
        <v>641</v>
      </c>
      <c r="C16" s="133">
        <v>1556</v>
      </c>
    </row>
    <row r="17" ht="20.1" customHeight="1" spans="2:3">
      <c r="B17" s="132" t="s">
        <v>642</v>
      </c>
      <c r="C17" s="133">
        <v>55</v>
      </c>
    </row>
    <row r="18" ht="20.1" hidden="1" customHeight="1" spans="2:3">
      <c r="B18" s="132" t="s">
        <v>643</v>
      </c>
      <c r="C18" s="133">
        <v>0</v>
      </c>
    </row>
    <row r="19" ht="20.1" customHeight="1" spans="2:3">
      <c r="B19" s="132" t="s">
        <v>644</v>
      </c>
      <c r="C19" s="133">
        <v>3</v>
      </c>
    </row>
    <row r="20" ht="20.1" customHeight="1" spans="2:3">
      <c r="B20" s="132" t="s">
        <v>645</v>
      </c>
      <c r="C20" s="133">
        <v>73</v>
      </c>
    </row>
    <row r="21" ht="20.1" customHeight="1" spans="2:3">
      <c r="B21" s="132" t="s">
        <v>646</v>
      </c>
      <c r="C21" s="133">
        <v>252</v>
      </c>
    </row>
    <row r="22" ht="20.1" customHeight="1" spans="2:3">
      <c r="B22" s="132" t="s">
        <v>647</v>
      </c>
      <c r="C22" s="133">
        <v>214</v>
      </c>
    </row>
    <row r="23" ht="20.1" hidden="1" customHeight="1" spans="2:3">
      <c r="B23" s="132" t="s">
        <v>648</v>
      </c>
      <c r="C23" s="133">
        <v>0</v>
      </c>
    </row>
    <row r="24" ht="20.1" customHeight="1" spans="2:3">
      <c r="B24" s="132" t="s">
        <v>649</v>
      </c>
      <c r="C24" s="133">
        <v>2</v>
      </c>
    </row>
    <row r="25" ht="20.1" customHeight="1" spans="2:3">
      <c r="B25" s="132" t="s">
        <v>650</v>
      </c>
      <c r="C25" s="133">
        <v>350</v>
      </c>
    </row>
    <row r="26" ht="20.1" hidden="1" customHeight="1" spans="2:3">
      <c r="B26" s="132" t="s">
        <v>651</v>
      </c>
      <c r="C26" s="133">
        <v>0</v>
      </c>
    </row>
    <row r="27" ht="20.1" customHeight="1" spans="2:3">
      <c r="B27" s="132" t="s">
        <v>652</v>
      </c>
      <c r="C27" s="133">
        <v>887</v>
      </c>
    </row>
    <row r="28" ht="20.1" customHeight="1" spans="2:3">
      <c r="B28" s="132" t="s">
        <v>653</v>
      </c>
      <c r="C28" s="133">
        <v>18</v>
      </c>
    </row>
    <row r="29" ht="20.1" hidden="1" customHeight="1" spans="2:3">
      <c r="B29" s="132" t="s">
        <v>654</v>
      </c>
      <c r="C29" s="133">
        <v>0</v>
      </c>
    </row>
    <row r="30" ht="20.1" customHeight="1" spans="2:3">
      <c r="B30" s="132" t="s">
        <v>655</v>
      </c>
      <c r="C30" s="133">
        <v>238</v>
      </c>
    </row>
    <row r="31" ht="20.1" customHeight="1" spans="2:3">
      <c r="B31" s="132" t="s">
        <v>656</v>
      </c>
      <c r="C31" s="133">
        <v>235</v>
      </c>
    </row>
    <row r="32" ht="20.1" hidden="1" customHeight="1" spans="2:3">
      <c r="B32" s="132" t="s">
        <v>657</v>
      </c>
      <c r="C32" s="133">
        <v>0</v>
      </c>
    </row>
    <row r="33" ht="20.1" hidden="1" customHeight="1" spans="2:3">
      <c r="B33" s="132" t="s">
        <v>658</v>
      </c>
      <c r="C33" s="133">
        <v>0</v>
      </c>
    </row>
    <row r="34" ht="20.1" hidden="1" customHeight="1" spans="2:3">
      <c r="B34" s="132" t="s">
        <v>659</v>
      </c>
      <c r="C34" s="133">
        <v>0</v>
      </c>
    </row>
    <row r="35" ht="20.1" hidden="1" customHeight="1" spans="2:3">
      <c r="B35" s="132" t="s">
        <v>660</v>
      </c>
      <c r="C35" s="133">
        <v>0</v>
      </c>
    </row>
    <row r="36" ht="20.1" customHeight="1" spans="2:3">
      <c r="B36" s="132" t="s">
        <v>661</v>
      </c>
      <c r="C36" s="133">
        <v>7895</v>
      </c>
    </row>
    <row r="37" ht="20.1" customHeight="1" spans="2:3">
      <c r="B37" s="132" t="s">
        <v>662</v>
      </c>
      <c r="C37" s="133">
        <v>805</v>
      </c>
    </row>
    <row r="38" ht="20.1" hidden="1" customHeight="1" spans="2:3">
      <c r="B38" s="132" t="s">
        <v>663</v>
      </c>
      <c r="C38" s="133">
        <v>0</v>
      </c>
    </row>
    <row r="39" ht="20.1" customHeight="1" spans="2:3">
      <c r="B39" s="132" t="s">
        <v>664</v>
      </c>
      <c r="C39" s="133">
        <v>354</v>
      </c>
    </row>
    <row r="40" ht="20.1" hidden="1" customHeight="1" spans="2:3">
      <c r="B40" s="132" t="s">
        <v>665</v>
      </c>
      <c r="C40" s="133">
        <v>0</v>
      </c>
    </row>
    <row r="41" ht="20.1" hidden="1" customHeight="1" spans="2:3">
      <c r="B41" s="132" t="s">
        <v>666</v>
      </c>
      <c r="C41" s="133">
        <v>0</v>
      </c>
    </row>
    <row r="42" ht="20.1" customHeight="1" spans="2:3">
      <c r="B42" s="132" t="s">
        <v>667</v>
      </c>
      <c r="C42" s="133">
        <v>7543</v>
      </c>
    </row>
    <row r="43" s="124" customFormat="1" ht="20.1" customHeight="1" spans="2:3">
      <c r="B43" s="130" t="s">
        <v>668</v>
      </c>
      <c r="C43" s="131">
        <v>55439</v>
      </c>
    </row>
    <row r="44" ht="20.1" customHeight="1" spans="2:3">
      <c r="B44" s="132" t="s">
        <v>669</v>
      </c>
      <c r="C44" s="133">
        <v>152</v>
      </c>
    </row>
    <row r="45" ht="20.1" customHeight="1" spans="2:3">
      <c r="B45" s="132" t="s">
        <v>670</v>
      </c>
      <c r="C45" s="133">
        <v>3410</v>
      </c>
    </row>
    <row r="46" ht="20.1" hidden="1" customHeight="1" spans="2:3">
      <c r="B46" s="132" t="s">
        <v>671</v>
      </c>
      <c r="C46" s="133">
        <v>0</v>
      </c>
    </row>
    <row r="47" ht="20.1" customHeight="1" spans="2:3">
      <c r="B47" s="132" t="s">
        <v>672</v>
      </c>
      <c r="C47" s="133">
        <v>273</v>
      </c>
    </row>
    <row r="48" ht="20.1" customHeight="1" spans="2:3">
      <c r="B48" s="132" t="s">
        <v>673</v>
      </c>
      <c r="C48" s="133">
        <v>17825</v>
      </c>
    </row>
    <row r="49" ht="20.1" customHeight="1" spans="2:3">
      <c r="B49" s="132" t="s">
        <v>674</v>
      </c>
      <c r="C49" s="133">
        <v>8335</v>
      </c>
    </row>
    <row r="50" ht="20.1" customHeight="1" spans="2:3">
      <c r="B50" s="132" t="s">
        <v>675</v>
      </c>
      <c r="C50" s="133">
        <v>977</v>
      </c>
    </row>
    <row r="51" ht="20.1" customHeight="1" spans="2:3">
      <c r="B51" s="132" t="s">
        <v>676</v>
      </c>
      <c r="C51" s="133">
        <v>8447</v>
      </c>
    </row>
    <row r="52" ht="20.1" customHeight="1" spans="2:3">
      <c r="B52" s="132" t="s">
        <v>677</v>
      </c>
      <c r="C52" s="133">
        <v>629</v>
      </c>
    </row>
    <row r="53" ht="20.1" customHeight="1" spans="2:3">
      <c r="B53" s="132" t="s">
        <v>678</v>
      </c>
      <c r="C53" s="133">
        <v>8120</v>
      </c>
    </row>
    <row r="54" ht="20.1" customHeight="1" spans="2:3">
      <c r="B54" s="132" t="s">
        <v>679</v>
      </c>
      <c r="C54" s="133">
        <v>7059</v>
      </c>
    </row>
    <row r="55" ht="20.1" hidden="1" customHeight="1" spans="2:3">
      <c r="B55" s="132" t="s">
        <v>680</v>
      </c>
      <c r="C55" s="133">
        <v>0</v>
      </c>
    </row>
    <row r="56" ht="20.1" hidden="1" customHeight="1" spans="2:3">
      <c r="B56" s="132" t="s">
        <v>681</v>
      </c>
      <c r="C56" s="133">
        <v>0</v>
      </c>
    </row>
    <row r="57" ht="20.1" hidden="1" customHeight="1" spans="2:3">
      <c r="B57" s="132" t="s">
        <v>682</v>
      </c>
      <c r="C57" s="133">
        <v>0</v>
      </c>
    </row>
    <row r="58" ht="20.1" hidden="1" customHeight="1" spans="2:3">
      <c r="B58" s="132" t="s">
        <v>683</v>
      </c>
      <c r="C58" s="133">
        <v>0</v>
      </c>
    </row>
    <row r="59" ht="20.1" customHeight="1" spans="2:3">
      <c r="B59" s="132" t="s">
        <v>684</v>
      </c>
      <c r="C59" s="133">
        <v>212</v>
      </c>
    </row>
    <row r="60" s="124" customFormat="1" ht="20.1" customHeight="1" spans="2:3">
      <c r="B60" s="130" t="s">
        <v>685</v>
      </c>
      <c r="C60" s="131">
        <v>1306</v>
      </c>
    </row>
    <row r="61" ht="20.1" customHeight="1" spans="2:3">
      <c r="B61" s="132" t="s">
        <v>686</v>
      </c>
      <c r="C61" s="133">
        <v>1306</v>
      </c>
    </row>
    <row r="62" ht="20.1" hidden="1" customHeight="1" spans="2:3">
      <c r="B62" s="132" t="s">
        <v>687</v>
      </c>
      <c r="C62" s="133">
        <v>0</v>
      </c>
    </row>
    <row r="63" ht="20.1" hidden="1" customHeight="1" spans="2:3">
      <c r="B63" s="132" t="s">
        <v>688</v>
      </c>
      <c r="C63" s="133">
        <v>0</v>
      </c>
    </row>
    <row r="64" ht="20.1" hidden="1" customHeight="1" spans="2:3">
      <c r="B64" s="132" t="s">
        <v>78</v>
      </c>
      <c r="C64" s="133">
        <v>0</v>
      </c>
    </row>
    <row r="65" ht="20.1" hidden="1" customHeight="1" spans="2:3">
      <c r="B65" s="132" t="s">
        <v>689</v>
      </c>
      <c r="C65" s="133">
        <v>0</v>
      </c>
    </row>
    <row r="66" ht="20.1" hidden="1" customHeight="1" spans="2:3">
      <c r="B66" s="132" t="s">
        <v>690</v>
      </c>
      <c r="C66" s="133">
        <v>0</v>
      </c>
    </row>
    <row r="67" ht="20.1" hidden="1" customHeight="1" spans="2:3">
      <c r="B67" s="132" t="s">
        <v>691</v>
      </c>
      <c r="C67" s="133">
        <v>0</v>
      </c>
    </row>
    <row r="68" s="124" customFormat="1" ht="20.1" customHeight="1" spans="2:3">
      <c r="B68" s="130" t="s">
        <v>692</v>
      </c>
      <c r="C68" s="131">
        <v>2374</v>
      </c>
    </row>
    <row r="69" ht="20.1" customHeight="1" spans="2:3">
      <c r="B69" s="132" t="s">
        <v>693</v>
      </c>
      <c r="C69" s="133">
        <v>2374</v>
      </c>
    </row>
    <row r="70" ht="20.1" hidden="1" customHeight="1" spans="2:3">
      <c r="B70" s="132" t="s">
        <v>694</v>
      </c>
      <c r="C70" s="133">
        <v>0</v>
      </c>
    </row>
    <row r="71" ht="20.1" hidden="1" customHeight="1" spans="2:3">
      <c r="B71" s="132" t="s">
        <v>695</v>
      </c>
      <c r="C71" s="133">
        <v>0</v>
      </c>
    </row>
    <row r="72" ht="20.1" hidden="1" customHeight="1" spans="2:3">
      <c r="B72" s="132" t="s">
        <v>696</v>
      </c>
      <c r="C72" s="133">
        <v>0</v>
      </c>
    </row>
    <row r="73" ht="20.1" hidden="1" customHeight="1" spans="2:3">
      <c r="B73" s="132" t="s">
        <v>697</v>
      </c>
      <c r="C73" s="133">
        <v>0</v>
      </c>
    </row>
    <row r="74" ht="20.1" hidden="1" customHeight="1" spans="2:3">
      <c r="B74" s="132" t="s">
        <v>698</v>
      </c>
      <c r="C74" s="133">
        <v>0</v>
      </c>
    </row>
    <row r="75" ht="20.1" hidden="1" customHeight="1" spans="2:3">
      <c r="B75" s="132" t="s">
        <v>699</v>
      </c>
      <c r="C75" s="133">
        <v>0</v>
      </c>
    </row>
    <row r="76" ht="20.1" hidden="1" customHeight="1" spans="2:3">
      <c r="B76" s="132" t="s">
        <v>700</v>
      </c>
      <c r="C76" s="133">
        <v>0</v>
      </c>
    </row>
    <row r="77" s="124" customFormat="1" ht="20.1" customHeight="1" spans="2:3">
      <c r="B77" s="130" t="s">
        <v>701</v>
      </c>
      <c r="C77" s="131">
        <v>121197</v>
      </c>
    </row>
    <row r="78" ht="20.1" customHeight="1" spans="2:3">
      <c r="B78" s="132" t="s">
        <v>693</v>
      </c>
      <c r="C78" s="133">
        <v>4958</v>
      </c>
    </row>
    <row r="79" ht="20.1" customHeight="1" spans="2:3">
      <c r="B79" s="132" t="s">
        <v>694</v>
      </c>
      <c r="C79" s="133">
        <v>1107</v>
      </c>
    </row>
    <row r="80" ht="20.1" customHeight="1" spans="2:3">
      <c r="B80" s="132" t="s">
        <v>702</v>
      </c>
      <c r="C80" s="133">
        <v>1387</v>
      </c>
    </row>
    <row r="81" ht="20.1" customHeight="1" spans="2:3">
      <c r="B81" s="132" t="s">
        <v>703</v>
      </c>
      <c r="C81" s="133">
        <v>64564</v>
      </c>
    </row>
    <row r="82" ht="20.1" customHeight="1" spans="2:3">
      <c r="B82" s="132" t="s">
        <v>695</v>
      </c>
      <c r="C82" s="133">
        <v>125</v>
      </c>
    </row>
    <row r="83" ht="20.1" customHeight="1" spans="2:3">
      <c r="B83" s="132" t="s">
        <v>696</v>
      </c>
      <c r="C83" s="133">
        <v>98</v>
      </c>
    </row>
    <row r="84" ht="20.1" hidden="1" customHeight="1" spans="2:3">
      <c r="B84" s="132" t="s">
        <v>697</v>
      </c>
      <c r="C84" s="133">
        <v>0</v>
      </c>
    </row>
    <row r="85" ht="20.1" customHeight="1" spans="2:3">
      <c r="B85" s="132" t="s">
        <v>704</v>
      </c>
      <c r="C85" s="133">
        <v>26</v>
      </c>
    </row>
    <row r="86" ht="20.1" customHeight="1" spans="2:3">
      <c r="B86" s="132" t="s">
        <v>705</v>
      </c>
      <c r="C86" s="133">
        <v>125</v>
      </c>
    </row>
    <row r="87" ht="20.1" customHeight="1" spans="2:3">
      <c r="B87" s="132" t="s">
        <v>698</v>
      </c>
      <c r="C87" s="133">
        <v>88</v>
      </c>
    </row>
    <row r="88" ht="20.1" customHeight="1" spans="2:3">
      <c r="B88" s="132" t="s">
        <v>699</v>
      </c>
      <c r="C88" s="133">
        <v>26</v>
      </c>
    </row>
    <row r="89" ht="20.1" hidden="1" customHeight="1" spans="2:3">
      <c r="B89" s="132" t="s">
        <v>706</v>
      </c>
      <c r="C89" s="133">
        <v>0</v>
      </c>
    </row>
    <row r="90" ht="20.1" hidden="1" customHeight="1" spans="2:3">
      <c r="B90" s="132" t="s">
        <v>704</v>
      </c>
      <c r="C90" s="133">
        <v>0</v>
      </c>
    </row>
    <row r="91" ht="20.1" hidden="1" customHeight="1" spans="2:3">
      <c r="B91" s="132" t="s">
        <v>705</v>
      </c>
      <c r="C91" s="133">
        <v>0</v>
      </c>
    </row>
    <row r="92" ht="20.1" hidden="1" customHeight="1" spans="2:3">
      <c r="B92" s="132" t="s">
        <v>698</v>
      </c>
      <c r="C92" s="133">
        <v>0</v>
      </c>
    </row>
    <row r="93" ht="20.1" hidden="1" customHeight="1" spans="2:3">
      <c r="B93" s="132" t="s">
        <v>699</v>
      </c>
      <c r="C93" s="133">
        <v>0</v>
      </c>
    </row>
    <row r="94" ht="20.1" hidden="1" customHeight="1" spans="2:3">
      <c r="B94" s="132" t="s">
        <v>707</v>
      </c>
      <c r="C94" s="133">
        <v>0</v>
      </c>
    </row>
    <row r="95" ht="20.1" customHeight="1" spans="2:3">
      <c r="B95" s="132" t="s">
        <v>708</v>
      </c>
      <c r="C95" s="133">
        <v>48693</v>
      </c>
    </row>
    <row r="96" ht="20.1" hidden="1" customHeight="1" spans="2:3">
      <c r="B96" s="132" t="s">
        <v>69</v>
      </c>
      <c r="C96" s="133">
        <v>0</v>
      </c>
    </row>
    <row r="97" ht="20.1" hidden="1" customHeight="1" spans="2:3">
      <c r="B97" s="132" t="s">
        <v>709</v>
      </c>
      <c r="C97" s="133">
        <v>0</v>
      </c>
    </row>
    <row r="98" ht="20.1" hidden="1" customHeight="1" spans="2:3">
      <c r="B98" s="132" t="s">
        <v>710</v>
      </c>
      <c r="C98" s="133">
        <v>0</v>
      </c>
    </row>
    <row r="99" ht="20.1" hidden="1" customHeight="1" spans="2:3">
      <c r="B99" s="132" t="s">
        <v>711</v>
      </c>
      <c r="C99" s="133">
        <v>0</v>
      </c>
    </row>
    <row r="100" ht="20.1" hidden="1" customHeight="1" spans="2:3">
      <c r="B100" s="132" t="s">
        <v>712</v>
      </c>
      <c r="C100" s="133">
        <v>0</v>
      </c>
    </row>
    <row r="101" ht="20.1" hidden="1" customHeight="1" spans="2:3">
      <c r="B101" s="132" t="s">
        <v>713</v>
      </c>
      <c r="C101" s="133">
        <v>0</v>
      </c>
    </row>
    <row r="102" ht="20.1" hidden="1" customHeight="1" spans="2:3">
      <c r="B102" s="132" t="s">
        <v>714</v>
      </c>
      <c r="C102" s="133">
        <v>0</v>
      </c>
    </row>
    <row r="103" s="124" customFormat="1" ht="20.1" customHeight="1" spans="2:3">
      <c r="B103" s="130" t="s">
        <v>715</v>
      </c>
      <c r="C103" s="131">
        <v>297160</v>
      </c>
    </row>
  </sheetData>
  <autoFilter ref="A3:C103">
    <filterColumn colId="2">
      <customFilters>
        <customFilter operator="notEqual" val=""/>
      </customFilters>
    </filterColumn>
  </autoFilter>
  <mergeCells count="1">
    <mergeCell ref="A1:C1"/>
  </mergeCells>
  <printOptions horizontalCentered="1"/>
  <pageMargins left="0.314583333333333" right="0.314583333333333" top="0.590277777777778" bottom="0.590277777777778" header="0.314583333333333" footer="0.314583333333333"/>
  <pageSetup paperSize="9" orientation="landscape" useFirstPageNumber="1" verticalDpi="300"/>
  <headerFooter alignWithMargins="0">
    <oddFooter>&amp;C—&amp;P+42—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6"/>
  <sheetViews>
    <sheetView showZeros="0" topLeftCell="A13" workbookViewId="0">
      <selection activeCell="I20" sqref="I20"/>
    </sheetView>
  </sheetViews>
  <sheetFormatPr defaultColWidth="9" defaultRowHeight="12"/>
  <cols>
    <col min="1" max="1" width="27.875" style="90" customWidth="1"/>
    <col min="2" max="3" width="9" style="90"/>
    <col min="4" max="4" width="9.625" style="90" customWidth="1"/>
    <col min="5" max="5" width="9" style="91" hidden="1" customWidth="1"/>
    <col min="6" max="6" width="11" style="91" customWidth="1"/>
    <col min="7" max="7" width="12.75" style="91" customWidth="1"/>
    <col min="8" max="8" width="12.75" style="92" customWidth="1"/>
    <col min="9" max="9" width="21.25" style="90" customWidth="1"/>
    <col min="10" max="10" width="9" style="93"/>
    <col min="11" max="11" width="9" style="94"/>
    <col min="12" max="12" width="9.625" style="94" customWidth="1"/>
    <col min="13" max="13" width="9" style="94" hidden="1" customWidth="1"/>
    <col min="14" max="14" width="11.875" style="94" customWidth="1"/>
    <col min="15" max="15" width="12.75" style="94" customWidth="1"/>
    <col min="16" max="16" width="12.75" style="95" customWidth="1"/>
    <col min="17" max="18" width="9" style="91"/>
    <col min="19" max="16384" width="9" style="90"/>
  </cols>
  <sheetData>
    <row r="1" ht="25.5" spans="1:16">
      <c r="A1" s="96" t="s">
        <v>716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15"/>
    </row>
    <row r="2" ht="14.25" spans="1:16">
      <c r="A2" s="97" t="s">
        <v>717</v>
      </c>
      <c r="B2" s="98"/>
      <c r="C2" s="98"/>
      <c r="D2" s="98"/>
      <c r="E2" s="98"/>
      <c r="F2" s="99"/>
      <c r="G2" s="99"/>
      <c r="H2" s="100"/>
      <c r="I2" s="116"/>
      <c r="J2" s="116"/>
      <c r="K2" s="116"/>
      <c r="L2" s="116"/>
      <c r="M2" s="116"/>
      <c r="N2" s="117"/>
      <c r="O2" s="117"/>
      <c r="P2" s="117" t="s">
        <v>158</v>
      </c>
    </row>
    <row r="3" ht="14.25" spans="1:16">
      <c r="A3" s="101" t="s">
        <v>718</v>
      </c>
      <c r="B3" s="101"/>
      <c r="C3" s="101"/>
      <c r="D3" s="101"/>
      <c r="E3" s="101"/>
      <c r="F3" s="101"/>
      <c r="G3" s="101"/>
      <c r="H3" s="101"/>
      <c r="I3" s="101" t="s">
        <v>719</v>
      </c>
      <c r="J3" s="101"/>
      <c r="K3" s="101"/>
      <c r="L3" s="101"/>
      <c r="M3" s="101"/>
      <c r="N3" s="101"/>
      <c r="O3" s="101"/>
      <c r="P3" s="101"/>
    </row>
    <row r="4" ht="40.5" spans="1:16">
      <c r="A4" s="102" t="s">
        <v>720</v>
      </c>
      <c r="B4" s="103" t="s">
        <v>6</v>
      </c>
      <c r="C4" s="103" t="s">
        <v>7</v>
      </c>
      <c r="D4" s="103" t="s">
        <v>8</v>
      </c>
      <c r="E4" s="103" t="s">
        <v>721</v>
      </c>
      <c r="F4" s="104" t="s">
        <v>9</v>
      </c>
      <c r="G4" s="104" t="s">
        <v>10</v>
      </c>
      <c r="H4" s="49" t="s">
        <v>11</v>
      </c>
      <c r="I4" s="102" t="s">
        <v>720</v>
      </c>
      <c r="J4" s="103" t="s">
        <v>6</v>
      </c>
      <c r="K4" s="103" t="s">
        <v>7</v>
      </c>
      <c r="L4" s="103" t="s">
        <v>8</v>
      </c>
      <c r="M4" s="103" t="s">
        <v>721</v>
      </c>
      <c r="N4" s="104" t="s">
        <v>9</v>
      </c>
      <c r="O4" s="104" t="s">
        <v>10</v>
      </c>
      <c r="P4" s="49" t="s">
        <v>11</v>
      </c>
    </row>
    <row r="5" ht="72.75" customHeight="1" spans="1:16">
      <c r="A5" s="105" t="s">
        <v>722</v>
      </c>
      <c r="B5" s="106">
        <v>2</v>
      </c>
      <c r="C5" s="106">
        <v>65</v>
      </c>
      <c r="D5" s="107">
        <v>76</v>
      </c>
      <c r="E5" s="106">
        <v>2</v>
      </c>
      <c r="F5" s="108">
        <f t="shared" ref="F5:F8" si="0">D5/B5</f>
        <v>38</v>
      </c>
      <c r="G5" s="108">
        <f>D5/E5</f>
        <v>38</v>
      </c>
      <c r="H5" s="109" t="s">
        <v>723</v>
      </c>
      <c r="I5" s="105" t="s">
        <v>28</v>
      </c>
      <c r="J5" s="118"/>
      <c r="K5" s="119">
        <v>60</v>
      </c>
      <c r="L5" s="119">
        <v>60</v>
      </c>
      <c r="M5" s="118">
        <v>1</v>
      </c>
      <c r="N5" s="108"/>
      <c r="O5" s="108">
        <f t="shared" ref="O5:O9" si="1">L5/M5</f>
        <v>60</v>
      </c>
      <c r="P5" s="109"/>
    </row>
    <row r="6" ht="73.5" customHeight="1" spans="1:16">
      <c r="A6" s="105" t="s">
        <v>724</v>
      </c>
      <c r="B6" s="106">
        <v>8</v>
      </c>
      <c r="C6" s="106">
        <v>275</v>
      </c>
      <c r="D6" s="107">
        <v>317</v>
      </c>
      <c r="E6" s="106">
        <v>7</v>
      </c>
      <c r="F6" s="108">
        <f t="shared" si="0"/>
        <v>39.625</v>
      </c>
      <c r="G6" s="108">
        <f t="shared" ref="G6:G26" si="2">D6/E6</f>
        <v>45.2857142857143</v>
      </c>
      <c r="H6" s="109" t="s">
        <v>723</v>
      </c>
      <c r="I6" s="105" t="s">
        <v>30</v>
      </c>
      <c r="J6" s="119">
        <v>500</v>
      </c>
      <c r="K6" s="119">
        <v>424</v>
      </c>
      <c r="L6" s="119">
        <v>834</v>
      </c>
      <c r="M6" s="118">
        <v>460</v>
      </c>
      <c r="N6" s="108">
        <f t="shared" ref="N6:N9" si="3">L6/J6</f>
        <v>1.668</v>
      </c>
      <c r="O6" s="108">
        <f t="shared" si="1"/>
        <v>1.81304347826087</v>
      </c>
      <c r="P6" s="109" t="s">
        <v>725</v>
      </c>
    </row>
    <row r="7" ht="72" customHeight="1" spans="1:16">
      <c r="A7" s="105" t="s">
        <v>726</v>
      </c>
      <c r="B7" s="106">
        <v>30</v>
      </c>
      <c r="C7" s="106">
        <v>17122</v>
      </c>
      <c r="D7" s="107">
        <v>17059</v>
      </c>
      <c r="E7" s="106">
        <v>25</v>
      </c>
      <c r="F7" s="108">
        <f t="shared" si="0"/>
        <v>568.633333333333</v>
      </c>
      <c r="G7" s="108">
        <f t="shared" si="2"/>
        <v>682.36</v>
      </c>
      <c r="H7" s="109" t="s">
        <v>727</v>
      </c>
      <c r="I7" s="105" t="s">
        <v>37</v>
      </c>
      <c r="J7" s="119">
        <v>2217</v>
      </c>
      <c r="K7" s="119">
        <v>140</v>
      </c>
      <c r="L7" s="119">
        <v>149</v>
      </c>
      <c r="M7" s="118">
        <v>2201</v>
      </c>
      <c r="N7" s="108">
        <f t="shared" si="3"/>
        <v>0.0672079386558412</v>
      </c>
      <c r="O7" s="108">
        <f t="shared" si="1"/>
        <v>0.0676965015901863</v>
      </c>
      <c r="P7" s="109"/>
    </row>
    <row r="8" ht="28.5" customHeight="1" spans="1:16">
      <c r="A8" s="105" t="s">
        <v>728</v>
      </c>
      <c r="B8" s="106">
        <v>110</v>
      </c>
      <c r="C8" s="106">
        <v>118</v>
      </c>
      <c r="D8" s="107">
        <v>132</v>
      </c>
      <c r="E8" s="106">
        <v>100</v>
      </c>
      <c r="F8" s="108">
        <f t="shared" si="0"/>
        <v>1.2</v>
      </c>
      <c r="G8" s="108">
        <f t="shared" si="2"/>
        <v>1.32</v>
      </c>
      <c r="H8" s="109"/>
      <c r="I8" s="105" t="s">
        <v>39</v>
      </c>
      <c r="J8" s="119">
        <v>2150</v>
      </c>
      <c r="K8" s="119">
        <v>1190</v>
      </c>
      <c r="L8" s="119">
        <v>1643</v>
      </c>
      <c r="M8" s="118">
        <v>2112</v>
      </c>
      <c r="N8" s="108">
        <f t="shared" si="3"/>
        <v>0.764186046511628</v>
      </c>
      <c r="O8" s="108">
        <f t="shared" si="1"/>
        <v>0.777935606060606</v>
      </c>
      <c r="P8" s="109"/>
    </row>
    <row r="9" ht="28.5" customHeight="1" spans="1:16">
      <c r="A9" s="105"/>
      <c r="B9" s="107"/>
      <c r="C9" s="106">
        <v>0</v>
      </c>
      <c r="D9" s="107"/>
      <c r="E9" s="107"/>
      <c r="F9" s="108"/>
      <c r="G9" s="108"/>
      <c r="H9" s="109"/>
      <c r="I9" s="105" t="s">
        <v>69</v>
      </c>
      <c r="J9" s="119">
        <v>933</v>
      </c>
      <c r="K9" s="119">
        <v>486</v>
      </c>
      <c r="L9" s="119">
        <v>1036</v>
      </c>
      <c r="M9" s="118">
        <v>935</v>
      </c>
      <c r="N9" s="108">
        <f t="shared" si="3"/>
        <v>1.11039657020364</v>
      </c>
      <c r="O9" s="108">
        <f t="shared" si="1"/>
        <v>1.10802139037433</v>
      </c>
      <c r="P9" s="109"/>
    </row>
    <row r="10" ht="28.5" customHeight="1" spans="1:16">
      <c r="A10" s="105"/>
      <c r="B10" s="107"/>
      <c r="C10" s="107"/>
      <c r="D10" s="107"/>
      <c r="E10" s="107"/>
      <c r="F10" s="108"/>
      <c r="G10" s="108"/>
      <c r="H10" s="109"/>
      <c r="I10" s="120"/>
      <c r="J10" s="121"/>
      <c r="K10" s="121"/>
      <c r="L10" s="121"/>
      <c r="M10" s="121"/>
      <c r="N10" s="108"/>
      <c r="O10" s="108"/>
      <c r="P10" s="109"/>
    </row>
    <row r="11" ht="28.5" customHeight="1" spans="1:16">
      <c r="A11" s="105"/>
      <c r="B11" s="107"/>
      <c r="C11" s="107"/>
      <c r="D11" s="107"/>
      <c r="E11" s="107"/>
      <c r="F11" s="108"/>
      <c r="G11" s="108"/>
      <c r="H11" s="109"/>
      <c r="I11" s="120"/>
      <c r="J11" s="121"/>
      <c r="K11" s="121"/>
      <c r="L11" s="121"/>
      <c r="M11" s="121"/>
      <c r="N11" s="108"/>
      <c r="O11" s="108"/>
      <c r="P11" s="109"/>
    </row>
    <row r="12" ht="28.5" customHeight="1" spans="1:16">
      <c r="A12" s="105"/>
      <c r="B12" s="107"/>
      <c r="C12" s="107"/>
      <c r="D12" s="107"/>
      <c r="E12" s="107"/>
      <c r="F12" s="108"/>
      <c r="G12" s="108"/>
      <c r="H12" s="109"/>
      <c r="I12" s="120"/>
      <c r="J12" s="121"/>
      <c r="K12" s="121"/>
      <c r="L12" s="121"/>
      <c r="M12" s="121"/>
      <c r="N12" s="108"/>
      <c r="O12" s="108"/>
      <c r="P12" s="109"/>
    </row>
    <row r="13" ht="28.5" customHeight="1" spans="1:16">
      <c r="A13" s="105"/>
      <c r="B13" s="107"/>
      <c r="C13" s="107"/>
      <c r="D13" s="107"/>
      <c r="E13" s="107"/>
      <c r="F13" s="108"/>
      <c r="G13" s="108"/>
      <c r="H13" s="109"/>
      <c r="I13" s="120"/>
      <c r="J13" s="121"/>
      <c r="K13" s="121"/>
      <c r="L13" s="121"/>
      <c r="M13" s="121"/>
      <c r="N13" s="108"/>
      <c r="O13" s="108"/>
      <c r="P13" s="109"/>
    </row>
    <row r="14" ht="28.5" customHeight="1" spans="1:16">
      <c r="A14" s="105"/>
      <c r="B14" s="107"/>
      <c r="C14" s="107"/>
      <c r="D14" s="107"/>
      <c r="E14" s="107"/>
      <c r="F14" s="108"/>
      <c r="G14" s="108"/>
      <c r="H14" s="109"/>
      <c r="I14" s="121"/>
      <c r="J14" s="121"/>
      <c r="K14" s="121"/>
      <c r="L14" s="121"/>
      <c r="M14" s="121"/>
      <c r="N14" s="108"/>
      <c r="O14" s="108"/>
      <c r="P14" s="109"/>
    </row>
    <row r="15" ht="28.5" customHeight="1" spans="1:16">
      <c r="A15" s="110" t="s">
        <v>729</v>
      </c>
      <c r="B15" s="111">
        <v>150</v>
      </c>
      <c r="C15" s="111">
        <v>17580</v>
      </c>
      <c r="D15" s="111">
        <f>SUM(D5:D8)</f>
        <v>17584</v>
      </c>
      <c r="E15" s="111">
        <v>134</v>
      </c>
      <c r="F15" s="108">
        <f>D15/B15</f>
        <v>117.226666666667</v>
      </c>
      <c r="G15" s="108">
        <f t="shared" si="2"/>
        <v>131.223880597015</v>
      </c>
      <c r="H15" s="109"/>
      <c r="I15" s="110" t="s">
        <v>730</v>
      </c>
      <c r="J15" s="111">
        <v>5800</v>
      </c>
      <c r="K15" s="111">
        <v>2300</v>
      </c>
      <c r="L15" s="111">
        <f>SUM(L5:L9)</f>
        <v>3722</v>
      </c>
      <c r="M15" s="111">
        <v>5709</v>
      </c>
      <c r="N15" s="108">
        <f>L15/J15</f>
        <v>0.641724137931034</v>
      </c>
      <c r="O15" s="108">
        <f>L15/M15</f>
        <v>0.651953056577334</v>
      </c>
      <c r="P15" s="109"/>
    </row>
    <row r="16" ht="28.5" customHeight="1" spans="1:16">
      <c r="A16" s="112" t="s">
        <v>731</v>
      </c>
      <c r="B16" s="111">
        <v>5710</v>
      </c>
      <c r="C16" s="111">
        <v>2205</v>
      </c>
      <c r="D16" s="111">
        <f>D17+D23+D24</f>
        <v>3618</v>
      </c>
      <c r="E16" s="111">
        <v>5680</v>
      </c>
      <c r="F16" s="108">
        <f t="shared" ref="F16:F26" si="4">D16/B16</f>
        <v>0.633625218914186</v>
      </c>
      <c r="G16" s="108">
        <f t="shared" si="2"/>
        <v>0.636971830985915</v>
      </c>
      <c r="H16" s="109"/>
      <c r="I16" s="113" t="s">
        <v>732</v>
      </c>
      <c r="J16" s="111">
        <v>60</v>
      </c>
      <c r="K16" s="111">
        <v>17485</v>
      </c>
      <c r="L16" s="111">
        <f>SUM(L17:L22)</f>
        <v>17480</v>
      </c>
      <c r="M16" s="111">
        <v>105</v>
      </c>
      <c r="N16" s="108">
        <f>L16/J16</f>
        <v>291.333333333333</v>
      </c>
      <c r="O16" s="108">
        <f>L16/M16</f>
        <v>166.47619047619</v>
      </c>
      <c r="P16" s="109"/>
    </row>
    <row r="17" ht="28.5" customHeight="1" spans="1:16">
      <c r="A17" s="113" t="s">
        <v>733</v>
      </c>
      <c r="B17" s="111">
        <v>5665</v>
      </c>
      <c r="C17" s="111">
        <v>2160</v>
      </c>
      <c r="D17" s="111">
        <f>SUM(D18:D22)</f>
        <v>3573</v>
      </c>
      <c r="E17" s="111">
        <v>5633</v>
      </c>
      <c r="F17" s="108">
        <f t="shared" si="4"/>
        <v>0.630714916151809</v>
      </c>
      <c r="G17" s="108">
        <f t="shared" si="2"/>
        <v>0.634297887448961</v>
      </c>
      <c r="H17" s="109"/>
      <c r="I17" s="113"/>
      <c r="J17" s="122"/>
      <c r="K17" s="122"/>
      <c r="L17" s="122"/>
      <c r="M17" s="122"/>
      <c r="N17" s="108"/>
      <c r="O17" s="108"/>
      <c r="P17" s="109"/>
    </row>
    <row r="18" ht="28.5" customHeight="1" spans="1:16">
      <c r="A18" s="105" t="s">
        <v>734</v>
      </c>
      <c r="B18" s="107"/>
      <c r="C18" s="107">
        <v>60</v>
      </c>
      <c r="D18" s="107">
        <v>60</v>
      </c>
      <c r="E18" s="107">
        <v>1</v>
      </c>
      <c r="F18" s="108"/>
      <c r="G18" s="108">
        <f t="shared" si="2"/>
        <v>60</v>
      </c>
      <c r="H18" s="109"/>
      <c r="I18" s="105"/>
      <c r="J18" s="107"/>
      <c r="K18" s="107"/>
      <c r="L18" s="107"/>
      <c r="M18" s="107"/>
      <c r="N18" s="108"/>
      <c r="O18" s="108"/>
      <c r="P18" s="109"/>
    </row>
    <row r="19" ht="28.5" customHeight="1" spans="1:16">
      <c r="A19" s="105" t="s">
        <v>735</v>
      </c>
      <c r="B19" s="107">
        <v>500</v>
      </c>
      <c r="C19" s="106">
        <v>424</v>
      </c>
      <c r="D19" s="107">
        <v>834</v>
      </c>
      <c r="E19" s="107">
        <v>460</v>
      </c>
      <c r="F19" s="108">
        <f t="shared" si="4"/>
        <v>1.668</v>
      </c>
      <c r="G19" s="108">
        <f t="shared" si="2"/>
        <v>1.81304347826087</v>
      </c>
      <c r="H19" s="109"/>
      <c r="I19" s="105"/>
      <c r="J19" s="107"/>
      <c r="K19" s="107"/>
      <c r="L19" s="107"/>
      <c r="M19" s="107"/>
      <c r="N19" s="108"/>
      <c r="O19" s="108"/>
      <c r="P19" s="109"/>
    </row>
    <row r="20" ht="65.25" customHeight="1" spans="1:16">
      <c r="A20" s="105" t="s">
        <v>736</v>
      </c>
      <c r="B20" s="107">
        <v>2082</v>
      </c>
      <c r="C20" s="107"/>
      <c r="D20" s="107">
        <v>0</v>
      </c>
      <c r="E20" s="107">
        <v>2125</v>
      </c>
      <c r="F20" s="108">
        <f t="shared" si="4"/>
        <v>0</v>
      </c>
      <c r="G20" s="108">
        <f t="shared" si="2"/>
        <v>0</v>
      </c>
      <c r="H20" s="109" t="s">
        <v>737</v>
      </c>
      <c r="I20" s="105" t="s">
        <v>738</v>
      </c>
      <c r="J20" s="107"/>
      <c r="K20" s="107"/>
      <c r="L20" s="107">
        <v>-174</v>
      </c>
      <c r="M20" s="107"/>
      <c r="N20" s="108"/>
      <c r="O20" s="108"/>
      <c r="P20" s="109" t="s">
        <v>739</v>
      </c>
    </row>
    <row r="21" ht="75" customHeight="1" spans="1:16">
      <c r="A21" s="105" t="s">
        <v>740</v>
      </c>
      <c r="B21" s="107">
        <v>2150</v>
      </c>
      <c r="C21" s="106">
        <v>1190</v>
      </c>
      <c r="D21" s="107">
        <v>1643</v>
      </c>
      <c r="E21" s="107">
        <v>2113</v>
      </c>
      <c r="F21" s="108">
        <f t="shared" si="4"/>
        <v>0.764186046511628</v>
      </c>
      <c r="G21" s="108">
        <f t="shared" si="2"/>
        <v>0.777567439659252</v>
      </c>
      <c r="H21" s="109"/>
      <c r="I21" s="105" t="s">
        <v>741</v>
      </c>
      <c r="J21" s="123">
        <v>60</v>
      </c>
      <c r="K21" s="123">
        <v>17400</v>
      </c>
      <c r="L21" s="123">
        <v>17400</v>
      </c>
      <c r="M21" s="123">
        <v>60</v>
      </c>
      <c r="N21" s="108">
        <f>L21/J21</f>
        <v>290</v>
      </c>
      <c r="O21" s="108">
        <f t="shared" ref="O21:O26" si="5">L21/M21</f>
        <v>290</v>
      </c>
      <c r="P21" s="109" t="s">
        <v>742</v>
      </c>
    </row>
    <row r="22" ht="28.5" customHeight="1" spans="1:16">
      <c r="A22" s="105" t="s">
        <v>743</v>
      </c>
      <c r="B22" s="107">
        <v>933</v>
      </c>
      <c r="C22" s="106">
        <v>486</v>
      </c>
      <c r="D22" s="107">
        <v>1036</v>
      </c>
      <c r="E22" s="107">
        <v>934</v>
      </c>
      <c r="F22" s="108">
        <f t="shared" si="4"/>
        <v>1.11039657020364</v>
      </c>
      <c r="G22" s="108">
        <f t="shared" si="2"/>
        <v>1.10920770877944</v>
      </c>
      <c r="H22" s="109"/>
      <c r="I22" s="105" t="s">
        <v>744</v>
      </c>
      <c r="J22" s="107"/>
      <c r="K22" s="107">
        <v>85</v>
      </c>
      <c r="L22" s="107">
        <v>254</v>
      </c>
      <c r="M22" s="107">
        <v>45</v>
      </c>
      <c r="N22" s="108"/>
      <c r="O22" s="108">
        <f t="shared" si="5"/>
        <v>5.64444444444444</v>
      </c>
      <c r="P22" s="109"/>
    </row>
    <row r="23" ht="28.5" customHeight="1" spans="1:16">
      <c r="A23" s="105" t="s">
        <v>745</v>
      </c>
      <c r="B23" s="107">
        <v>45</v>
      </c>
      <c r="C23" s="107">
        <v>45</v>
      </c>
      <c r="D23" s="107">
        <v>45</v>
      </c>
      <c r="E23" s="107">
        <v>47</v>
      </c>
      <c r="F23" s="108">
        <f t="shared" si="4"/>
        <v>1</v>
      </c>
      <c r="G23" s="108">
        <f t="shared" si="2"/>
        <v>0.957446808510638</v>
      </c>
      <c r="H23" s="109"/>
      <c r="I23" s="105"/>
      <c r="J23" s="123"/>
      <c r="K23" s="123"/>
      <c r="L23" s="123"/>
      <c r="M23" s="123"/>
      <c r="N23" s="108"/>
      <c r="O23" s="108"/>
      <c r="P23" s="109"/>
    </row>
    <row r="24" ht="28.5" customHeight="1" spans="1:16">
      <c r="A24" s="105" t="s">
        <v>746</v>
      </c>
      <c r="B24" s="107"/>
      <c r="C24" s="107"/>
      <c r="D24" s="107"/>
      <c r="E24" s="107"/>
      <c r="F24" s="108"/>
      <c r="G24" s="108"/>
      <c r="H24" s="109"/>
      <c r="I24" s="105"/>
      <c r="J24" s="107"/>
      <c r="K24" s="107"/>
      <c r="L24" s="107"/>
      <c r="M24" s="107"/>
      <c r="N24" s="108"/>
      <c r="O24" s="108"/>
      <c r="P24" s="109"/>
    </row>
    <row r="25" ht="28.5" customHeight="1" spans="1:16">
      <c r="A25" s="105"/>
      <c r="B25" s="107"/>
      <c r="C25" s="107"/>
      <c r="D25" s="107"/>
      <c r="E25" s="107"/>
      <c r="F25" s="108"/>
      <c r="G25" s="108"/>
      <c r="H25" s="109"/>
      <c r="I25" s="105"/>
      <c r="J25" s="107"/>
      <c r="K25" s="107"/>
      <c r="L25" s="107"/>
      <c r="M25" s="107"/>
      <c r="N25" s="108"/>
      <c r="O25" s="108"/>
      <c r="P25" s="109"/>
    </row>
    <row r="26" ht="28.5" customHeight="1" spans="1:16">
      <c r="A26" s="114" t="s">
        <v>747</v>
      </c>
      <c r="B26" s="111">
        <v>5860</v>
      </c>
      <c r="C26" s="111">
        <v>19785</v>
      </c>
      <c r="D26" s="111">
        <f>D15+D16</f>
        <v>21202</v>
      </c>
      <c r="E26" s="111">
        <v>5814</v>
      </c>
      <c r="F26" s="108">
        <f t="shared" si="4"/>
        <v>3.61808873720136</v>
      </c>
      <c r="G26" s="108">
        <f t="shared" si="2"/>
        <v>3.64671482628139</v>
      </c>
      <c r="H26" s="109"/>
      <c r="I26" s="114" t="s">
        <v>98</v>
      </c>
      <c r="J26" s="111">
        <v>5860</v>
      </c>
      <c r="K26" s="111">
        <v>19785</v>
      </c>
      <c r="L26" s="111">
        <f>SUM(L20:L22)+L15</f>
        <v>21202</v>
      </c>
      <c r="M26" s="111">
        <v>5814</v>
      </c>
      <c r="N26" s="108">
        <f>L26/J26</f>
        <v>3.61808873720136</v>
      </c>
      <c r="O26" s="108">
        <f t="shared" si="5"/>
        <v>3.64671482628139</v>
      </c>
      <c r="P26" s="109"/>
    </row>
  </sheetData>
  <mergeCells count="3">
    <mergeCell ref="A1:N1"/>
    <mergeCell ref="A3:H3"/>
    <mergeCell ref="I3:P3"/>
  </mergeCells>
  <printOptions horizontalCentered="1"/>
  <pageMargins left="0.314583333333333" right="0.314583333333333" top="0.590277777777778" bottom="0.590277777777778" header="0.314583333333333" footer="0.314583333333333"/>
  <pageSetup paperSize="9" scale="80" orientation="landscape" useFirstPageNumber="1" verticalDpi="300"/>
  <headerFooter alignWithMargins="0">
    <oddFooter>&amp;C—&amp;P+45—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9"/>
  <sheetViews>
    <sheetView showZeros="0" workbookViewId="0">
      <selection activeCell="G6" sqref="G6"/>
    </sheetView>
  </sheetViews>
  <sheetFormatPr defaultColWidth="10" defaultRowHeight="14.25"/>
  <cols>
    <col min="1" max="1" width="12.5" style="37" customWidth="1"/>
    <col min="2" max="4" width="10.875" style="37" customWidth="1"/>
    <col min="5" max="5" width="10.875" style="37" hidden="1" customWidth="1"/>
    <col min="6" max="7" width="10.875" style="38" customWidth="1"/>
    <col min="8" max="8" width="12.625" style="38" customWidth="1"/>
    <col min="9" max="9" width="14.5" style="37" customWidth="1"/>
    <col min="10" max="12" width="11.125" style="37" customWidth="1"/>
    <col min="13" max="13" width="11.125" style="37" hidden="1" customWidth="1"/>
    <col min="14" max="16" width="11.125" style="38" customWidth="1"/>
    <col min="17" max="17" width="17.875" style="37" customWidth="1"/>
    <col min="18" max="16384" width="10" style="37"/>
  </cols>
  <sheetData>
    <row r="1" ht="20.25" spans="1:16">
      <c r="A1" s="39" t="s">
        <v>748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>
      <c r="A2" s="40" t="s">
        <v>749</v>
      </c>
      <c r="B2" s="41"/>
      <c r="C2" s="41"/>
      <c r="D2" s="42"/>
      <c r="E2" s="42"/>
      <c r="F2" s="43"/>
      <c r="G2" s="43"/>
      <c r="H2" s="43"/>
      <c r="I2" s="40"/>
      <c r="J2" s="41"/>
      <c r="K2" s="41"/>
      <c r="L2" s="41"/>
      <c r="M2" s="41"/>
      <c r="N2" s="43"/>
      <c r="O2" s="43"/>
      <c r="P2" s="43" t="s">
        <v>158</v>
      </c>
    </row>
    <row r="3" s="34" customFormat="1" ht="57" customHeight="1" spans="1:16">
      <c r="A3" s="44" t="s">
        <v>750</v>
      </c>
      <c r="B3" s="45" t="s">
        <v>751</v>
      </c>
      <c r="C3" s="46" t="s">
        <v>7</v>
      </c>
      <c r="D3" s="47" t="s">
        <v>752</v>
      </c>
      <c r="E3" s="47">
        <v>2016</v>
      </c>
      <c r="F3" s="48" t="s">
        <v>753</v>
      </c>
      <c r="G3" s="48" t="s">
        <v>10</v>
      </c>
      <c r="H3" s="49" t="s">
        <v>11</v>
      </c>
      <c r="I3" s="44" t="s">
        <v>754</v>
      </c>
      <c r="J3" s="45" t="s">
        <v>751</v>
      </c>
      <c r="K3" s="46" t="s">
        <v>7</v>
      </c>
      <c r="L3" s="45" t="s">
        <v>752</v>
      </c>
      <c r="M3" s="45">
        <v>2016</v>
      </c>
      <c r="N3" s="48" t="s">
        <v>753</v>
      </c>
      <c r="O3" s="48" t="s">
        <v>10</v>
      </c>
      <c r="P3" s="49" t="s">
        <v>11</v>
      </c>
    </row>
    <row r="4" s="35" customFormat="1" ht="49.5" customHeight="1" spans="1:16">
      <c r="A4" s="50" t="s">
        <v>755</v>
      </c>
      <c r="B4" s="51">
        <v>10665</v>
      </c>
      <c r="C4" s="51">
        <v>10665</v>
      </c>
      <c r="D4" s="52">
        <v>10263</v>
      </c>
      <c r="E4" s="52">
        <v>11018</v>
      </c>
      <c r="F4" s="53">
        <f>D4/B4</f>
        <v>0.962306610407876</v>
      </c>
      <c r="G4" s="53">
        <f>D4/E4</f>
        <v>0.931475766926847</v>
      </c>
      <c r="H4" s="53"/>
      <c r="I4" s="50" t="s">
        <v>756</v>
      </c>
      <c r="J4" s="51">
        <v>10658</v>
      </c>
      <c r="K4" s="51">
        <v>10658</v>
      </c>
      <c r="L4" s="51">
        <v>11083</v>
      </c>
      <c r="M4" s="51">
        <v>11729</v>
      </c>
      <c r="N4" s="53">
        <f>L4/J4</f>
        <v>1.03987614937136</v>
      </c>
      <c r="O4" s="53">
        <f>L4/M4</f>
        <v>0.944922840821894</v>
      </c>
      <c r="P4" s="53"/>
    </row>
    <row r="5" s="35" customFormat="1" ht="74.25" customHeight="1" spans="1:16">
      <c r="A5" s="54" t="s">
        <v>757</v>
      </c>
      <c r="B5" s="51">
        <v>33985</v>
      </c>
      <c r="C5" s="51">
        <v>33985</v>
      </c>
      <c r="D5" s="55">
        <v>35504</v>
      </c>
      <c r="E5" s="55">
        <v>4499</v>
      </c>
      <c r="F5" s="53">
        <f t="shared" ref="F5:F13" si="0">D5/B5</f>
        <v>1.04469618949537</v>
      </c>
      <c r="G5" s="53">
        <f>D5/E5</f>
        <v>7.89153145143365</v>
      </c>
      <c r="H5" s="56"/>
      <c r="I5" s="54" t="s">
        <v>758</v>
      </c>
      <c r="J5" s="51">
        <v>30439</v>
      </c>
      <c r="K5" s="51">
        <v>30439</v>
      </c>
      <c r="L5" s="51">
        <v>30303</v>
      </c>
      <c r="M5" s="51"/>
      <c r="N5" s="53">
        <f>L5/J5</f>
        <v>0.995532047701961</v>
      </c>
      <c r="O5" s="82"/>
      <c r="P5" s="82"/>
    </row>
    <row r="6" s="35" customFormat="1" ht="45" customHeight="1" spans="1:16">
      <c r="A6" s="50" t="s">
        <v>759</v>
      </c>
      <c r="B6" s="51">
        <v>952</v>
      </c>
      <c r="C6" s="51">
        <v>952</v>
      </c>
      <c r="D6" s="52">
        <v>999</v>
      </c>
      <c r="E6" s="52">
        <v>1095</v>
      </c>
      <c r="F6" s="53">
        <f t="shared" si="0"/>
        <v>1.04936974789916</v>
      </c>
      <c r="G6" s="53">
        <f t="shared" ref="G6:G13" si="1">D6/E6</f>
        <v>0.912328767123288</v>
      </c>
      <c r="H6" s="53"/>
      <c r="I6" s="50" t="s">
        <v>760</v>
      </c>
      <c r="J6" s="51">
        <v>952</v>
      </c>
      <c r="K6" s="51">
        <v>952</v>
      </c>
      <c r="L6" s="51">
        <v>640</v>
      </c>
      <c r="M6" s="51">
        <v>1212</v>
      </c>
      <c r="N6" s="53">
        <f t="shared" ref="N6:N13" si="2">L6/J6</f>
        <v>0.672268907563025</v>
      </c>
      <c r="O6" s="53">
        <f t="shared" ref="O6:O11" si="3">L6/M6</f>
        <v>0.528052805280528</v>
      </c>
      <c r="P6" s="53"/>
    </row>
    <row r="7" s="35" customFormat="1" ht="57.75" customHeight="1" spans="1:16">
      <c r="A7" s="50" t="s">
        <v>761</v>
      </c>
      <c r="B7" s="51">
        <v>8641</v>
      </c>
      <c r="C7" s="51">
        <v>8641</v>
      </c>
      <c r="D7" s="52">
        <v>10730</v>
      </c>
      <c r="E7" s="52">
        <v>6760</v>
      </c>
      <c r="F7" s="53">
        <f t="shared" si="0"/>
        <v>1.241754426571</v>
      </c>
      <c r="G7" s="53">
        <f t="shared" si="1"/>
        <v>1.58727810650888</v>
      </c>
      <c r="H7" s="53"/>
      <c r="I7" s="50" t="s">
        <v>762</v>
      </c>
      <c r="J7" s="51">
        <v>7970</v>
      </c>
      <c r="K7" s="51">
        <v>7970</v>
      </c>
      <c r="L7" s="51">
        <v>8976</v>
      </c>
      <c r="M7" s="51">
        <v>6045</v>
      </c>
      <c r="N7" s="53">
        <f t="shared" si="2"/>
        <v>1.12622333751568</v>
      </c>
      <c r="O7" s="53">
        <f t="shared" si="3"/>
        <v>1.4848635235732</v>
      </c>
      <c r="P7" s="53"/>
    </row>
    <row r="8" s="35" customFormat="1" ht="45" customHeight="1" spans="1:16">
      <c r="A8" s="50" t="s">
        <v>763</v>
      </c>
      <c r="B8" s="51">
        <v>472</v>
      </c>
      <c r="C8" s="51">
        <v>472</v>
      </c>
      <c r="D8" s="52">
        <v>839</v>
      </c>
      <c r="E8" s="52">
        <v>621</v>
      </c>
      <c r="F8" s="53">
        <f t="shared" si="0"/>
        <v>1.77754237288136</v>
      </c>
      <c r="G8" s="53">
        <f t="shared" si="1"/>
        <v>1.35104669887279</v>
      </c>
      <c r="H8" s="53" t="s">
        <v>764</v>
      </c>
      <c r="I8" s="50" t="s">
        <v>765</v>
      </c>
      <c r="J8" s="51">
        <v>470</v>
      </c>
      <c r="K8" s="51">
        <v>470</v>
      </c>
      <c r="L8" s="83">
        <v>839</v>
      </c>
      <c r="M8" s="83">
        <v>640</v>
      </c>
      <c r="N8" s="53">
        <f t="shared" si="2"/>
        <v>1.78510638297872</v>
      </c>
      <c r="O8" s="53">
        <f t="shared" si="3"/>
        <v>1.3109375</v>
      </c>
      <c r="P8" s="53" t="s">
        <v>766</v>
      </c>
    </row>
    <row r="9" s="35" customFormat="1" ht="45" customHeight="1" spans="1:16">
      <c r="A9" s="50" t="s">
        <v>767</v>
      </c>
      <c r="B9" s="51">
        <v>600</v>
      </c>
      <c r="C9" s="51">
        <v>600</v>
      </c>
      <c r="D9" s="52">
        <v>915</v>
      </c>
      <c r="E9" s="52">
        <v>525</v>
      </c>
      <c r="F9" s="53">
        <f t="shared" si="0"/>
        <v>1.525</v>
      </c>
      <c r="G9" s="53">
        <f t="shared" si="1"/>
        <v>1.74285714285714</v>
      </c>
      <c r="H9" s="53" t="s">
        <v>764</v>
      </c>
      <c r="I9" s="50" t="s">
        <v>768</v>
      </c>
      <c r="J9" s="51">
        <v>599</v>
      </c>
      <c r="K9" s="51">
        <v>599</v>
      </c>
      <c r="L9" s="83">
        <v>916</v>
      </c>
      <c r="M9" s="83">
        <v>532</v>
      </c>
      <c r="N9" s="53">
        <f t="shared" si="2"/>
        <v>1.52921535893155</v>
      </c>
      <c r="O9" s="53">
        <f t="shared" si="3"/>
        <v>1.7218045112782</v>
      </c>
      <c r="P9" s="53" t="s">
        <v>766</v>
      </c>
    </row>
    <row r="10" s="35" customFormat="1" ht="51.75" customHeight="1" spans="1:16">
      <c r="A10" s="50" t="s">
        <v>769</v>
      </c>
      <c r="B10" s="51">
        <v>8487</v>
      </c>
      <c r="C10" s="51">
        <v>8487</v>
      </c>
      <c r="D10" s="52">
        <v>8669</v>
      </c>
      <c r="E10" s="52">
        <v>8006</v>
      </c>
      <c r="F10" s="53">
        <f t="shared" si="0"/>
        <v>1.02144456227171</v>
      </c>
      <c r="G10" s="53">
        <f t="shared" si="1"/>
        <v>1.08281289033225</v>
      </c>
      <c r="H10" s="53"/>
      <c r="I10" s="50" t="s">
        <v>770</v>
      </c>
      <c r="J10" s="51">
        <v>5330</v>
      </c>
      <c r="K10" s="51">
        <v>5330</v>
      </c>
      <c r="L10" s="83">
        <v>5253</v>
      </c>
      <c r="M10" s="83">
        <v>5053</v>
      </c>
      <c r="N10" s="53">
        <f t="shared" si="2"/>
        <v>0.985553470919325</v>
      </c>
      <c r="O10" s="53">
        <f t="shared" si="3"/>
        <v>1.03958044725905</v>
      </c>
      <c r="P10" s="53"/>
    </row>
    <row r="11" s="35" customFormat="1" ht="52.5" customHeight="1" spans="1:16">
      <c r="A11" s="50" t="s">
        <v>771</v>
      </c>
      <c r="B11" s="51">
        <v>24665</v>
      </c>
      <c r="C11" s="51">
        <v>24665</v>
      </c>
      <c r="D11" s="52">
        <v>28502</v>
      </c>
      <c r="E11" s="52">
        <v>21353</v>
      </c>
      <c r="F11" s="53">
        <f t="shared" si="0"/>
        <v>1.15556456517332</v>
      </c>
      <c r="G11" s="53">
        <f t="shared" si="1"/>
        <v>1.3348007305765</v>
      </c>
      <c r="H11" s="53"/>
      <c r="I11" s="50" t="s">
        <v>772</v>
      </c>
      <c r="J11" s="51">
        <v>24164</v>
      </c>
      <c r="K11" s="51">
        <v>24164</v>
      </c>
      <c r="L11" s="83">
        <v>36203</v>
      </c>
      <c r="M11" s="83">
        <v>20612</v>
      </c>
      <c r="N11" s="53">
        <f t="shared" si="2"/>
        <v>1.49822049329581</v>
      </c>
      <c r="O11" s="53">
        <f t="shared" si="3"/>
        <v>1.7564040364836</v>
      </c>
      <c r="P11" s="53"/>
    </row>
    <row r="12" s="36" customFormat="1" ht="23.25" hidden="1" customHeight="1" spans="1:16">
      <c r="A12" s="57" t="s">
        <v>773</v>
      </c>
      <c r="B12" s="58"/>
      <c r="C12" s="58"/>
      <c r="D12" s="59"/>
      <c r="E12" s="59"/>
      <c r="F12" s="60"/>
      <c r="G12" s="60"/>
      <c r="H12" s="60"/>
      <c r="I12" s="57" t="s">
        <v>773</v>
      </c>
      <c r="J12" s="74"/>
      <c r="K12" s="74"/>
      <c r="L12" s="74"/>
      <c r="M12" s="74"/>
      <c r="N12" s="60"/>
      <c r="O12" s="60"/>
      <c r="P12" s="60"/>
    </row>
    <row r="13" s="36" customFormat="1" ht="28.5" spans="1:16">
      <c r="A13" s="61" t="s">
        <v>729</v>
      </c>
      <c r="B13" s="62">
        <f>SUM(B4:B12)</f>
        <v>88467</v>
      </c>
      <c r="C13" s="62">
        <f>SUM(C4:C12)</f>
        <v>88467</v>
      </c>
      <c r="D13" s="63">
        <f>SUM(D4:D12)</f>
        <v>96421</v>
      </c>
      <c r="E13" s="63">
        <v>53877</v>
      </c>
      <c r="F13" s="64">
        <f t="shared" si="0"/>
        <v>1.08990923169091</v>
      </c>
      <c r="G13" s="64">
        <f t="shared" si="1"/>
        <v>1.78965050021345</v>
      </c>
      <c r="H13" s="64"/>
      <c r="I13" s="61" t="s">
        <v>730</v>
      </c>
      <c r="J13" s="63">
        <f>SUM(J4:J12)</f>
        <v>80582</v>
      </c>
      <c r="K13" s="63">
        <f>SUM(K4:K12)</f>
        <v>80582</v>
      </c>
      <c r="L13" s="80">
        <f>SUM(L4:L11)</f>
        <v>94213</v>
      </c>
      <c r="M13" s="80">
        <v>45823</v>
      </c>
      <c r="N13" s="64">
        <f t="shared" si="2"/>
        <v>1.16915688367129</v>
      </c>
      <c r="O13" s="64">
        <f>L13/M13</f>
        <v>2.05601990266897</v>
      </c>
      <c r="P13" s="64"/>
    </row>
    <row r="14" ht="18.75" hidden="1" customHeight="1" spans="1:16">
      <c r="A14" s="65" t="s">
        <v>773</v>
      </c>
      <c r="B14" s="66"/>
      <c r="C14" s="66"/>
      <c r="D14" s="67"/>
      <c r="E14" s="67"/>
      <c r="F14" s="68"/>
      <c r="G14" s="69"/>
      <c r="H14" s="69"/>
      <c r="I14" s="65" t="s">
        <v>773</v>
      </c>
      <c r="J14" s="84"/>
      <c r="K14" s="84"/>
      <c r="L14" s="84"/>
      <c r="M14" s="84"/>
      <c r="N14" s="69"/>
      <c r="O14" s="69"/>
      <c r="P14" s="85"/>
    </row>
    <row r="15" ht="23.25" hidden="1" customHeight="1" spans="1:16">
      <c r="A15" s="70" t="s">
        <v>774</v>
      </c>
      <c r="B15" s="71"/>
      <c r="C15" s="72"/>
      <c r="D15" s="63"/>
      <c r="E15" s="63"/>
      <c r="F15" s="73"/>
      <c r="G15" s="73"/>
      <c r="H15" s="73"/>
      <c r="I15" s="86" t="s">
        <v>775</v>
      </c>
      <c r="J15" s="80"/>
      <c r="K15" s="80"/>
      <c r="L15" s="80"/>
      <c r="M15" s="80"/>
      <c r="N15" s="73"/>
      <c r="O15" s="73"/>
      <c r="P15" s="87"/>
    </row>
    <row r="16" ht="27" hidden="1" customHeight="1" spans="1:16">
      <c r="A16" s="57" t="s">
        <v>776</v>
      </c>
      <c r="B16" s="74"/>
      <c r="C16" s="74"/>
      <c r="D16" s="59"/>
      <c r="E16" s="59"/>
      <c r="F16" s="60"/>
      <c r="G16" s="60"/>
      <c r="H16" s="60"/>
      <c r="I16" s="57" t="s">
        <v>777</v>
      </c>
      <c r="J16" s="74"/>
      <c r="K16" s="74"/>
      <c r="L16" s="74"/>
      <c r="M16" s="74"/>
      <c r="N16" s="60"/>
      <c r="O16" s="60"/>
      <c r="P16" s="85"/>
    </row>
    <row r="17" ht="27" hidden="1" customHeight="1" spans="1:16">
      <c r="A17" s="57" t="s">
        <v>778</v>
      </c>
      <c r="B17" s="74"/>
      <c r="C17" s="74"/>
      <c r="D17" s="59"/>
      <c r="E17" s="59"/>
      <c r="F17" s="60"/>
      <c r="G17" s="60"/>
      <c r="H17" s="60"/>
      <c r="I17" s="57" t="s">
        <v>779</v>
      </c>
      <c r="J17" s="74"/>
      <c r="K17" s="74"/>
      <c r="L17" s="74"/>
      <c r="M17" s="74"/>
      <c r="N17" s="60"/>
      <c r="O17" s="60"/>
      <c r="P17" s="85"/>
    </row>
    <row r="18" s="36" customFormat="1" ht="27" hidden="1" customHeight="1" spans="1:16">
      <c r="A18" s="57"/>
      <c r="B18" s="75"/>
      <c r="C18" s="75"/>
      <c r="D18" s="76"/>
      <c r="E18" s="76"/>
      <c r="F18" s="77"/>
      <c r="G18" s="78"/>
      <c r="H18" s="78"/>
      <c r="I18" s="57"/>
      <c r="J18" s="74"/>
      <c r="K18" s="74"/>
      <c r="L18" s="74"/>
      <c r="M18" s="74"/>
      <c r="N18" s="78"/>
      <c r="O18" s="78"/>
      <c r="P18" s="88"/>
    </row>
    <row r="19" ht="57" hidden="1" spans="1:16">
      <c r="A19" s="79" t="s">
        <v>747</v>
      </c>
      <c r="B19" s="80"/>
      <c r="C19" s="80"/>
      <c r="D19" s="63"/>
      <c r="E19" s="63"/>
      <c r="F19" s="81"/>
      <c r="G19" s="81"/>
      <c r="H19" s="81"/>
      <c r="I19" s="79" t="s">
        <v>98</v>
      </c>
      <c r="J19" s="80"/>
      <c r="K19" s="80"/>
      <c r="L19" s="80"/>
      <c r="M19" s="80"/>
      <c r="N19" s="81"/>
      <c r="O19" s="81"/>
      <c r="P19" s="89"/>
    </row>
  </sheetData>
  <mergeCells count="1">
    <mergeCell ref="A1:O1"/>
  </mergeCells>
  <conditionalFormatting sqref="A4 A14:A18 A6:A12 I10:I11 I6">
    <cfRule type="expression" dxfId="2" priority="2" stopIfTrue="1">
      <formula>"len($A:$A)=3"</formula>
    </cfRule>
  </conditionalFormatting>
  <conditionalFormatting sqref="F16:F17 F19 O4:P4 I12:I19 G4:I4 G16:H19 N16:P19 F4:F13 N4:N14 G12:H14 G5 G6:I11 O6:P14">
    <cfRule type="cellIs" dxfId="3" priority="1" stopIfTrue="1" operator="lessThan">
      <formula>0</formula>
    </cfRule>
  </conditionalFormatting>
  <printOptions horizontalCentered="1"/>
  <pageMargins left="0.379861111111111" right="0.314583333333333" top="0.359722222222222" bottom="0.590277777777778" header="0.314583333333333" footer="0.314583333333333"/>
  <pageSetup paperSize="9" scale="86" orientation="landscape" useFirstPageNumber="1"/>
  <headerFooter>
    <oddFooter>&amp;C—&amp;P+47—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3"/>
  <sheetViews>
    <sheetView workbookViewId="0">
      <selection activeCell="J25" sqref="J25"/>
    </sheetView>
  </sheetViews>
  <sheetFormatPr defaultColWidth="9" defaultRowHeight="13.5"/>
  <cols>
    <col min="1" max="1" width="29.625" style="23" customWidth="1"/>
    <col min="2" max="10" width="11.75" style="23" customWidth="1"/>
    <col min="11" max="16384" width="9" style="23"/>
  </cols>
  <sheetData>
    <row r="1" ht="22.5" spans="1:10">
      <c r="A1" s="24" t="s">
        <v>780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>
      <c r="A3" s="26" t="s">
        <v>781</v>
      </c>
      <c r="B3" s="26"/>
      <c r="C3" s="26"/>
      <c r="D3" s="26"/>
      <c r="E3" s="26"/>
      <c r="F3" s="26"/>
      <c r="G3" s="26"/>
      <c r="H3" s="26"/>
      <c r="I3" s="26"/>
      <c r="J3" s="26" t="s">
        <v>2</v>
      </c>
    </row>
    <row r="4" s="22" customFormat="1" spans="1:10">
      <c r="A4" s="27" t="s">
        <v>720</v>
      </c>
      <c r="B4" s="28" t="s">
        <v>782</v>
      </c>
      <c r="C4" s="28" t="s">
        <v>783</v>
      </c>
      <c r="D4" s="28" t="s">
        <v>784</v>
      </c>
      <c r="E4" s="28" t="s">
        <v>785</v>
      </c>
      <c r="F4" s="28" t="s">
        <v>786</v>
      </c>
      <c r="G4" s="28" t="s">
        <v>787</v>
      </c>
      <c r="H4" s="28" t="s">
        <v>788</v>
      </c>
      <c r="I4" s="28" t="s">
        <v>789</v>
      </c>
      <c r="J4" s="28" t="s">
        <v>790</v>
      </c>
    </row>
    <row r="5" s="22" customFormat="1" ht="40.5" customHeight="1" spans="1:10">
      <c r="A5" s="29"/>
      <c r="B5" s="30"/>
      <c r="C5" s="30"/>
      <c r="D5" s="30"/>
      <c r="E5" s="30"/>
      <c r="F5" s="30"/>
      <c r="G5" s="30"/>
      <c r="H5" s="30"/>
      <c r="I5" s="30"/>
      <c r="J5" s="30"/>
    </row>
    <row r="6" s="22" customFormat="1" ht="21" customHeight="1" spans="1:10">
      <c r="A6" s="31" t="s">
        <v>791</v>
      </c>
      <c r="B6" s="11">
        <v>96421</v>
      </c>
      <c r="C6" s="11">
        <v>10263</v>
      </c>
      <c r="D6" s="11">
        <v>8669</v>
      </c>
      <c r="E6" s="11">
        <v>35504</v>
      </c>
      <c r="F6" s="11">
        <v>10730</v>
      </c>
      <c r="G6" s="11">
        <v>28502</v>
      </c>
      <c r="H6" s="11">
        <v>839</v>
      </c>
      <c r="I6" s="11">
        <v>999</v>
      </c>
      <c r="J6" s="11">
        <v>915</v>
      </c>
    </row>
    <row r="7" ht="21" customHeight="1" spans="1:10">
      <c r="A7" s="32" t="s">
        <v>792</v>
      </c>
      <c r="B7" s="14">
        <v>60498</v>
      </c>
      <c r="C7" s="14">
        <v>7972</v>
      </c>
      <c r="D7" s="14">
        <v>2246</v>
      </c>
      <c r="E7" s="14">
        <v>34910</v>
      </c>
      <c r="F7" s="14">
        <v>7878</v>
      </c>
      <c r="G7" s="14">
        <v>6009</v>
      </c>
      <c r="H7" s="14">
        <v>341</v>
      </c>
      <c r="I7" s="14">
        <v>680</v>
      </c>
      <c r="J7" s="14">
        <v>462</v>
      </c>
    </row>
    <row r="8" ht="21" customHeight="1" spans="1:10">
      <c r="A8" s="32" t="s">
        <v>793</v>
      </c>
      <c r="B8" s="14">
        <v>856</v>
      </c>
      <c r="C8" s="14">
        <v>62</v>
      </c>
      <c r="D8" s="14">
        <v>568</v>
      </c>
      <c r="E8" s="14">
        <v>71</v>
      </c>
      <c r="F8" s="14">
        <v>53</v>
      </c>
      <c r="G8" s="14">
        <v>101</v>
      </c>
      <c r="H8" s="14">
        <v>0</v>
      </c>
      <c r="I8" s="14">
        <v>1</v>
      </c>
      <c r="J8" s="14">
        <v>0</v>
      </c>
    </row>
    <row r="9" ht="21" customHeight="1" spans="1:10">
      <c r="A9" s="32" t="s">
        <v>794</v>
      </c>
      <c r="B9" s="14">
        <v>8172</v>
      </c>
      <c r="C9" s="14">
        <v>2000</v>
      </c>
      <c r="D9" s="14">
        <v>5557</v>
      </c>
      <c r="E9" s="14">
        <v>523</v>
      </c>
      <c r="F9" s="14">
        <v>0</v>
      </c>
      <c r="G9" s="14">
        <v>92</v>
      </c>
      <c r="H9" s="14">
        <v>0</v>
      </c>
      <c r="I9" s="14">
        <v>0</v>
      </c>
      <c r="J9" s="14">
        <v>0</v>
      </c>
    </row>
    <row r="10" ht="21" customHeight="1" spans="1:10">
      <c r="A10" s="32" t="s">
        <v>795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</row>
    <row r="11" ht="21" customHeight="1" spans="1:10">
      <c r="A11" s="32" t="s">
        <v>796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</row>
    <row r="12" ht="21" customHeight="1" spans="1:10">
      <c r="A12" s="32" t="s">
        <v>797</v>
      </c>
      <c r="B12" s="14">
        <v>527</v>
      </c>
      <c r="C12" s="14">
        <v>229</v>
      </c>
      <c r="D12" s="14">
        <v>298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</row>
    <row r="13" s="22" customFormat="1" ht="21" customHeight="1" spans="1:10">
      <c r="A13" s="31" t="s">
        <v>798</v>
      </c>
      <c r="B13" s="11">
        <v>94212</v>
      </c>
      <c r="C13" s="11">
        <v>11083</v>
      </c>
      <c r="D13" s="11">
        <v>5252</v>
      </c>
      <c r="E13" s="11">
        <v>30303</v>
      </c>
      <c r="F13" s="11">
        <v>8976</v>
      </c>
      <c r="G13" s="11">
        <v>36204</v>
      </c>
      <c r="H13" s="11">
        <v>839</v>
      </c>
      <c r="I13" s="11">
        <v>640</v>
      </c>
      <c r="J13" s="11">
        <v>915</v>
      </c>
    </row>
    <row r="14" ht="26.25" customHeight="1" spans="1:10">
      <c r="A14" s="33" t="s">
        <v>799</v>
      </c>
      <c r="B14" s="14">
        <v>73400</v>
      </c>
      <c r="C14" s="14">
        <v>9753</v>
      </c>
      <c r="D14" s="14">
        <v>5249</v>
      </c>
      <c r="E14" s="14">
        <v>30303</v>
      </c>
      <c r="F14" s="14">
        <v>4644</v>
      </c>
      <c r="G14" s="14">
        <v>22267</v>
      </c>
      <c r="H14" s="14">
        <v>414</v>
      </c>
      <c r="I14" s="14">
        <v>317</v>
      </c>
      <c r="J14" s="14">
        <v>453</v>
      </c>
    </row>
    <row r="15" ht="21" customHeight="1" spans="1:10">
      <c r="A15" s="32" t="s">
        <v>800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</row>
    <row r="16" ht="21" customHeight="1" spans="1:10">
      <c r="A16" s="32" t="s">
        <v>801</v>
      </c>
      <c r="B16" s="14">
        <v>8</v>
      </c>
      <c r="C16" s="14">
        <v>5</v>
      </c>
      <c r="D16" s="14">
        <v>3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</row>
    <row r="17" ht="21" customHeight="1" spans="1:10">
      <c r="A17" s="32" t="s">
        <v>802</v>
      </c>
      <c r="B17" s="14">
        <v>2209</v>
      </c>
      <c r="C17" s="14">
        <v>-820</v>
      </c>
      <c r="D17" s="14">
        <v>3417</v>
      </c>
      <c r="E17" s="14">
        <v>5201</v>
      </c>
      <c r="F17" s="14">
        <v>1754</v>
      </c>
      <c r="G17" s="14">
        <v>-7702</v>
      </c>
      <c r="H17" s="14">
        <v>0</v>
      </c>
      <c r="I17" s="14">
        <v>359</v>
      </c>
      <c r="J17" s="14">
        <v>0</v>
      </c>
    </row>
    <row r="18" ht="21" customHeight="1" spans="1:10">
      <c r="A18" s="32" t="s">
        <v>803</v>
      </c>
      <c r="B18" s="14">
        <v>38828</v>
      </c>
      <c r="C18" s="14">
        <v>5589</v>
      </c>
      <c r="D18" s="14">
        <v>18128</v>
      </c>
      <c r="E18" s="14">
        <v>9700</v>
      </c>
      <c r="F18" s="14">
        <v>4746</v>
      </c>
      <c r="G18" s="14">
        <v>249</v>
      </c>
      <c r="H18" s="14">
        <v>1</v>
      </c>
      <c r="I18" s="14">
        <v>414</v>
      </c>
      <c r="J18" s="14">
        <v>1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</sheetData>
  <mergeCells count="12"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679861111111111" right="0.329861111111111" top="0.747916666666667" bottom="0.747916666666667" header="0.314583333333333" footer="0.359722222222222"/>
  <pageSetup paperSize="9" firstPageNumber="46" orientation="landscape" useFirstPageNumber="1"/>
  <headerFooter>
    <oddFooter>&amp;C-49-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3"/>
  <sheetViews>
    <sheetView showZeros="0" workbookViewId="0">
      <selection activeCell="C30" sqref="C30"/>
    </sheetView>
  </sheetViews>
  <sheetFormatPr defaultColWidth="10" defaultRowHeight="13.5"/>
  <cols>
    <col min="1" max="1" width="33.75" style="16" customWidth="1"/>
    <col min="2" max="2" width="10.375" style="16" customWidth="1"/>
    <col min="3" max="4" width="13.5" style="16" customWidth="1"/>
    <col min="5" max="5" width="12" style="16" customWidth="1"/>
    <col min="6" max="6" width="11.875" style="16" customWidth="1"/>
    <col min="7" max="7" width="11.25" style="16" customWidth="1"/>
    <col min="8" max="8" width="10.25" style="16" customWidth="1"/>
    <col min="9" max="9" width="9.5" style="16" customWidth="1"/>
    <col min="10" max="10" width="8.875" style="16" customWidth="1"/>
    <col min="11" max="16384" width="10" style="16"/>
  </cols>
  <sheetData>
    <row r="1" ht="20.25" spans="1:10">
      <c r="A1" s="3" t="s">
        <v>804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5" t="s">
        <v>805</v>
      </c>
      <c r="B3" s="6"/>
      <c r="C3" s="6"/>
      <c r="D3" s="6"/>
      <c r="E3" s="6"/>
      <c r="F3" s="6"/>
      <c r="G3" s="6"/>
      <c r="H3" s="6"/>
      <c r="I3" s="6"/>
      <c r="J3" s="5" t="s">
        <v>2</v>
      </c>
    </row>
    <row r="4" ht="27.75" customHeight="1" spans="1:10">
      <c r="A4" s="17" t="s">
        <v>720</v>
      </c>
      <c r="B4" s="17" t="s">
        <v>782</v>
      </c>
      <c r="C4" s="9" t="s">
        <v>806</v>
      </c>
      <c r="D4" s="9"/>
      <c r="E4" s="9"/>
      <c r="F4" s="9"/>
      <c r="G4" s="17"/>
      <c r="H4" s="9" t="s">
        <v>807</v>
      </c>
      <c r="I4" s="9"/>
      <c r="J4" s="9"/>
    </row>
    <row r="5" s="15" customFormat="1" ht="27" customHeight="1" spans="1:10">
      <c r="A5" s="18"/>
      <c r="B5" s="19"/>
      <c r="C5" s="20" t="s">
        <v>808</v>
      </c>
      <c r="D5" s="8" t="s">
        <v>809</v>
      </c>
      <c r="E5" s="8" t="s">
        <v>810</v>
      </c>
      <c r="F5" s="8" t="s">
        <v>811</v>
      </c>
      <c r="G5" s="8" t="s">
        <v>812</v>
      </c>
      <c r="H5" s="8" t="s">
        <v>808</v>
      </c>
      <c r="I5" s="8" t="s">
        <v>813</v>
      </c>
      <c r="J5" s="8" t="s">
        <v>814</v>
      </c>
    </row>
    <row r="6" ht="29.25" customHeight="1" spans="1:10">
      <c r="A6" s="12" t="s">
        <v>815</v>
      </c>
      <c r="B6" s="14">
        <f>SUM(C6,H6)</f>
        <v>171380</v>
      </c>
      <c r="C6" s="14">
        <f t="shared" ref="C6:C10" si="0">SUM(D6:G6)</f>
        <v>171348</v>
      </c>
      <c r="D6" s="13">
        <v>109586</v>
      </c>
      <c r="E6" s="13">
        <v>0</v>
      </c>
      <c r="F6" s="13">
        <v>0</v>
      </c>
      <c r="G6" s="13">
        <v>61762</v>
      </c>
      <c r="H6" s="14">
        <f>SUM(I6:J6)</f>
        <v>32</v>
      </c>
      <c r="I6" s="13">
        <v>30</v>
      </c>
      <c r="J6" s="13">
        <v>2</v>
      </c>
    </row>
    <row r="7" ht="29.25" customHeight="1" spans="1:10">
      <c r="A7" s="12" t="s">
        <v>816</v>
      </c>
      <c r="B7" s="14">
        <f t="shared" ref="B7:B10" si="1">C7+H7</f>
        <v>211354</v>
      </c>
      <c r="C7" s="13">
        <v>211321</v>
      </c>
      <c r="D7" s="21"/>
      <c r="E7" s="21"/>
      <c r="F7" s="21"/>
      <c r="G7" s="21"/>
      <c r="H7" s="13">
        <v>33</v>
      </c>
      <c r="I7" s="21"/>
      <c r="J7" s="21"/>
    </row>
    <row r="8" ht="29.25" customHeight="1" spans="1:10">
      <c r="A8" s="12" t="s">
        <v>817</v>
      </c>
      <c r="B8" s="14">
        <f t="shared" si="1"/>
        <v>31900</v>
      </c>
      <c r="C8" s="14">
        <f>SUM(D8:F8)</f>
        <v>31900</v>
      </c>
      <c r="D8" s="13">
        <v>31900</v>
      </c>
      <c r="E8" s="13">
        <v>0</v>
      </c>
      <c r="F8" s="13">
        <v>0</v>
      </c>
      <c r="G8" s="21"/>
      <c r="H8" s="14">
        <f>I8</f>
        <v>0</v>
      </c>
      <c r="I8" s="13">
        <v>0</v>
      </c>
      <c r="J8" s="21"/>
    </row>
    <row r="9" ht="29.25" customHeight="1" spans="1:10">
      <c r="A9" s="12" t="s">
        <v>818</v>
      </c>
      <c r="B9" s="14">
        <f t="shared" si="1"/>
        <v>22500</v>
      </c>
      <c r="C9" s="14">
        <f t="shared" si="0"/>
        <v>22500</v>
      </c>
      <c r="D9" s="13">
        <v>1000</v>
      </c>
      <c r="E9" s="13">
        <v>0</v>
      </c>
      <c r="F9" s="13">
        <v>0</v>
      </c>
      <c r="G9" s="13">
        <v>21500</v>
      </c>
      <c r="H9" s="14">
        <f>J9+I9</f>
        <v>0</v>
      </c>
      <c r="I9" s="13">
        <v>0</v>
      </c>
      <c r="J9" s="13">
        <v>0</v>
      </c>
    </row>
    <row r="10" ht="29.25" customHeight="1" spans="1:10">
      <c r="A10" s="12" t="s">
        <v>819</v>
      </c>
      <c r="B10" s="14">
        <f t="shared" si="1"/>
        <v>10609</v>
      </c>
      <c r="C10" s="14">
        <f t="shared" si="0"/>
        <v>10607</v>
      </c>
      <c r="D10" s="13">
        <v>0</v>
      </c>
      <c r="E10" s="13">
        <v>0</v>
      </c>
      <c r="F10" s="13">
        <v>0</v>
      </c>
      <c r="G10" s="13">
        <v>10607</v>
      </c>
      <c r="H10" s="14">
        <f>I10+J10</f>
        <v>2</v>
      </c>
      <c r="I10" s="13">
        <v>0</v>
      </c>
      <c r="J10" s="13">
        <v>2</v>
      </c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</sheetData>
  <sheetProtection password="CF26" sheet="1" objects="1" scenarios="1"/>
  <mergeCells count="6">
    <mergeCell ref="A1:J1"/>
    <mergeCell ref="A2:J2"/>
    <mergeCell ref="C4:G4"/>
    <mergeCell ref="H4:J4"/>
    <mergeCell ref="A4:A5"/>
    <mergeCell ref="B4:B5"/>
  </mergeCells>
  <printOptions horizontalCentered="1"/>
  <pageMargins left="0.314583333333333" right="0.314583333333333" top="0.550694444444444" bottom="0.550694444444444" header="0.314583333333333" footer="0.314583333333333"/>
  <pageSetup paperSize="9" orientation="landscape" useFirstPageNumber="1"/>
  <headerFooter>
    <oddFooter>&amp;C—&amp;P+49—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showZeros="0" workbookViewId="0">
      <selection activeCell="C20" sqref="C20"/>
    </sheetView>
  </sheetViews>
  <sheetFormatPr defaultColWidth="9.125" defaultRowHeight="14.25" outlineLevelCol="5"/>
  <cols>
    <col min="1" max="1" width="35.5" style="1" customWidth="1"/>
    <col min="2" max="4" width="15.75" style="1" customWidth="1"/>
    <col min="5" max="5" width="17.75" style="1" customWidth="1"/>
    <col min="6" max="6" width="15.75" style="1" customWidth="1"/>
    <col min="7" max="16384" width="9.125" style="2"/>
  </cols>
  <sheetData>
    <row r="1" s="1" customFormat="1" ht="37.5" customHeight="1" spans="1:6">
      <c r="A1" s="3" t="s">
        <v>820</v>
      </c>
      <c r="B1" s="3"/>
      <c r="C1" s="3"/>
      <c r="D1" s="3"/>
      <c r="E1" s="3"/>
      <c r="F1" s="3"/>
    </row>
    <row r="2" s="1" customFormat="1" ht="16.9" hidden="1" customHeight="1" spans="1:6">
      <c r="A2" s="4"/>
      <c r="B2" s="4"/>
      <c r="C2" s="4"/>
      <c r="D2" s="4"/>
      <c r="E2" s="4"/>
      <c r="F2" s="4"/>
    </row>
    <row r="3" s="1" customFormat="1" ht="16.9" customHeight="1" spans="1:6">
      <c r="A3" s="5" t="s">
        <v>821</v>
      </c>
      <c r="B3" s="6"/>
      <c r="C3" s="6"/>
      <c r="D3" s="6"/>
      <c r="E3" s="6"/>
      <c r="F3" s="5" t="s">
        <v>2</v>
      </c>
    </row>
    <row r="4" s="1" customFormat="1" ht="36.75" customHeight="1" spans="1:6">
      <c r="A4" s="7" t="s">
        <v>720</v>
      </c>
      <c r="B4" s="8" t="s">
        <v>815</v>
      </c>
      <c r="C4" s="8" t="s">
        <v>817</v>
      </c>
      <c r="D4" s="8" t="s">
        <v>818</v>
      </c>
      <c r="E4" s="8" t="s">
        <v>819</v>
      </c>
      <c r="F4" s="8" t="s">
        <v>822</v>
      </c>
    </row>
    <row r="5" s="1" customFormat="1" ht="20.1" customHeight="1" spans="1:6">
      <c r="A5" s="9" t="s">
        <v>823</v>
      </c>
      <c r="B5" s="10">
        <v>32</v>
      </c>
      <c r="C5" s="11">
        <f t="shared" ref="C5:F5" si="0">SUM(C6:C21)</f>
        <v>0</v>
      </c>
      <c r="D5" s="11">
        <f t="shared" si="0"/>
        <v>0</v>
      </c>
      <c r="E5" s="11">
        <f t="shared" si="0"/>
        <v>2</v>
      </c>
      <c r="F5" s="11">
        <f t="shared" si="0"/>
        <v>30</v>
      </c>
    </row>
    <row r="6" s="1" customFormat="1" ht="20.1" customHeight="1" spans="1:6">
      <c r="A6" s="12" t="s">
        <v>824</v>
      </c>
      <c r="B6" s="13">
        <v>0</v>
      </c>
      <c r="C6" s="13">
        <v>0</v>
      </c>
      <c r="D6" s="13">
        <v>0</v>
      </c>
      <c r="E6" s="13">
        <v>0</v>
      </c>
      <c r="F6" s="14">
        <f t="shared" ref="F6:F21" si="1">B6+C6-D6-E6</f>
        <v>0</v>
      </c>
    </row>
    <row r="7" s="1" customFormat="1" ht="20.1" customHeight="1" spans="1:6">
      <c r="A7" s="12" t="s">
        <v>825</v>
      </c>
      <c r="B7" s="13">
        <v>0</v>
      </c>
      <c r="C7" s="13">
        <v>0</v>
      </c>
      <c r="D7" s="13">
        <v>0</v>
      </c>
      <c r="E7" s="13">
        <v>0</v>
      </c>
      <c r="F7" s="14">
        <f t="shared" si="1"/>
        <v>0</v>
      </c>
    </row>
    <row r="8" s="1" customFormat="1" ht="20.1" customHeight="1" spans="1:6">
      <c r="A8" s="12" t="s">
        <v>826</v>
      </c>
      <c r="B8" s="13">
        <v>32</v>
      </c>
      <c r="C8" s="13">
        <v>0</v>
      </c>
      <c r="D8" s="13">
        <v>0</v>
      </c>
      <c r="E8" s="13">
        <v>2</v>
      </c>
      <c r="F8" s="14">
        <f t="shared" si="1"/>
        <v>30</v>
      </c>
    </row>
    <row r="9" s="1" customFormat="1" ht="20.1" customHeight="1" spans="1:6">
      <c r="A9" s="12" t="s">
        <v>827</v>
      </c>
      <c r="B9" s="13">
        <v>0</v>
      </c>
      <c r="C9" s="13">
        <v>0</v>
      </c>
      <c r="D9" s="13">
        <v>0</v>
      </c>
      <c r="E9" s="13">
        <v>0</v>
      </c>
      <c r="F9" s="14">
        <f t="shared" si="1"/>
        <v>0</v>
      </c>
    </row>
    <row r="10" s="1" customFormat="1" ht="20.1" customHeight="1" spans="1:6">
      <c r="A10" s="12" t="s">
        <v>828</v>
      </c>
      <c r="B10" s="13">
        <v>0</v>
      </c>
      <c r="C10" s="13">
        <v>0</v>
      </c>
      <c r="D10" s="13">
        <v>0</v>
      </c>
      <c r="E10" s="13">
        <v>0</v>
      </c>
      <c r="F10" s="14">
        <f t="shared" si="1"/>
        <v>0</v>
      </c>
    </row>
    <row r="11" s="1" customFormat="1" ht="20.1" customHeight="1" spans="1:6">
      <c r="A11" s="12" t="s">
        <v>829</v>
      </c>
      <c r="B11" s="13">
        <v>0</v>
      </c>
      <c r="C11" s="13">
        <v>0</v>
      </c>
      <c r="D11" s="13">
        <v>0</v>
      </c>
      <c r="E11" s="13">
        <v>0</v>
      </c>
      <c r="F11" s="14">
        <f t="shared" si="1"/>
        <v>0</v>
      </c>
    </row>
    <row r="12" s="1" customFormat="1" ht="20.1" customHeight="1" spans="1:6">
      <c r="A12" s="12" t="s">
        <v>830</v>
      </c>
      <c r="B12" s="13">
        <v>0</v>
      </c>
      <c r="C12" s="13">
        <v>0</v>
      </c>
      <c r="D12" s="13">
        <v>0</v>
      </c>
      <c r="E12" s="13">
        <v>0</v>
      </c>
      <c r="F12" s="14">
        <f t="shared" si="1"/>
        <v>0</v>
      </c>
    </row>
    <row r="13" s="1" customFormat="1" ht="20.1" customHeight="1" spans="1:6">
      <c r="A13" s="12" t="s">
        <v>831</v>
      </c>
      <c r="B13" s="13">
        <v>0</v>
      </c>
      <c r="C13" s="13">
        <v>0</v>
      </c>
      <c r="D13" s="13">
        <v>0</v>
      </c>
      <c r="E13" s="13">
        <v>0</v>
      </c>
      <c r="F13" s="14">
        <f t="shared" si="1"/>
        <v>0</v>
      </c>
    </row>
    <row r="14" s="1" customFormat="1" ht="20.1" customHeight="1" spans="1:6">
      <c r="A14" s="12" t="s">
        <v>832</v>
      </c>
      <c r="B14" s="13">
        <v>0</v>
      </c>
      <c r="C14" s="13">
        <v>0</v>
      </c>
      <c r="D14" s="13">
        <v>0</v>
      </c>
      <c r="E14" s="13">
        <v>0</v>
      </c>
      <c r="F14" s="14">
        <f t="shared" si="1"/>
        <v>0</v>
      </c>
    </row>
    <row r="15" s="1" customFormat="1" ht="20.1" customHeight="1" spans="1:6">
      <c r="A15" s="12" t="s">
        <v>833</v>
      </c>
      <c r="B15" s="13">
        <v>0</v>
      </c>
      <c r="C15" s="13">
        <v>0</v>
      </c>
      <c r="D15" s="13">
        <v>0</v>
      </c>
      <c r="E15" s="13">
        <v>0</v>
      </c>
      <c r="F15" s="14">
        <f t="shared" si="1"/>
        <v>0</v>
      </c>
    </row>
    <row r="16" s="1" customFormat="1" ht="20.1" customHeight="1" spans="1:6">
      <c r="A16" s="12" t="s">
        <v>834</v>
      </c>
      <c r="B16" s="13">
        <v>0</v>
      </c>
      <c r="C16" s="13">
        <v>0</v>
      </c>
      <c r="D16" s="13">
        <v>0</v>
      </c>
      <c r="E16" s="13">
        <v>0</v>
      </c>
      <c r="F16" s="14">
        <f t="shared" si="1"/>
        <v>0</v>
      </c>
    </row>
    <row r="17" s="1" customFormat="1" ht="20.1" customHeight="1" spans="1:6">
      <c r="A17" s="12" t="s">
        <v>835</v>
      </c>
      <c r="B17" s="13">
        <v>0</v>
      </c>
      <c r="C17" s="13">
        <v>0</v>
      </c>
      <c r="D17" s="13">
        <v>0</v>
      </c>
      <c r="E17" s="13">
        <v>0</v>
      </c>
      <c r="F17" s="14">
        <f t="shared" si="1"/>
        <v>0</v>
      </c>
    </row>
    <row r="18" s="1" customFormat="1" ht="20.1" customHeight="1" spans="1:6">
      <c r="A18" s="12" t="s">
        <v>836</v>
      </c>
      <c r="B18" s="13">
        <v>0</v>
      </c>
      <c r="C18" s="13">
        <v>0</v>
      </c>
      <c r="D18" s="13">
        <v>0</v>
      </c>
      <c r="E18" s="13">
        <v>0</v>
      </c>
      <c r="F18" s="14">
        <f t="shared" si="1"/>
        <v>0</v>
      </c>
    </row>
    <row r="19" s="1" customFormat="1" ht="20.1" customHeight="1" spans="1:6">
      <c r="A19" s="12" t="s">
        <v>837</v>
      </c>
      <c r="B19" s="13">
        <v>0</v>
      </c>
      <c r="C19" s="13">
        <v>0</v>
      </c>
      <c r="D19" s="13">
        <v>0</v>
      </c>
      <c r="E19" s="13">
        <v>0</v>
      </c>
      <c r="F19" s="14">
        <f t="shared" si="1"/>
        <v>0</v>
      </c>
    </row>
    <row r="20" s="1" customFormat="1" ht="20.1" customHeight="1" spans="1:6">
      <c r="A20" s="12" t="s">
        <v>838</v>
      </c>
      <c r="B20" s="13">
        <v>0</v>
      </c>
      <c r="C20" s="13">
        <v>0</v>
      </c>
      <c r="D20" s="13">
        <v>0</v>
      </c>
      <c r="E20" s="13">
        <v>0</v>
      </c>
      <c r="F20" s="14">
        <f t="shared" si="1"/>
        <v>0</v>
      </c>
    </row>
    <row r="21" s="1" customFormat="1" ht="20.1" customHeight="1" spans="1:6">
      <c r="A21" s="12" t="s">
        <v>839</v>
      </c>
      <c r="B21" s="13">
        <v>0</v>
      </c>
      <c r="C21" s="13">
        <v>0</v>
      </c>
      <c r="D21" s="13">
        <v>0</v>
      </c>
      <c r="E21" s="13">
        <v>0</v>
      </c>
      <c r="F21" s="14">
        <f t="shared" si="1"/>
        <v>0</v>
      </c>
    </row>
    <row r="22" s="1" customFormat="1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  <row r="42" ht="17.25" customHeight="1"/>
    <row r="43" ht="17.25" customHeight="1"/>
  </sheetData>
  <sheetProtection password="CF26" sheet="1" objects="1" scenarios="1"/>
  <mergeCells count="2">
    <mergeCell ref="A1:F1"/>
    <mergeCell ref="A2:F2"/>
  </mergeCells>
  <printOptions horizontalCentered="1"/>
  <pageMargins left="0.314583333333333" right="0.314583333333333" top="0.393055555555556" bottom="0.393055555555556" header="0.314583333333333" footer="0.314583333333333"/>
  <pageSetup paperSize="9" orientation="landscape" useFirstPageNumber="1"/>
  <headerFooter>
    <oddFooter>&amp;C—&amp;P+50—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公共财政收支总表</vt:lpstr>
      <vt:lpstr>转移收入表</vt:lpstr>
      <vt:lpstr>一般公共预算支出</vt:lpstr>
      <vt:lpstr>基本支出经济分类决算表</vt:lpstr>
      <vt:lpstr>基金决算收支总表</vt:lpstr>
      <vt:lpstr>社保基金决算</vt:lpstr>
      <vt:lpstr>社保基金决算结余表</vt:lpstr>
      <vt:lpstr>地方政府债务余额</vt:lpstr>
      <vt:lpstr>地方政府专项债务分项目余额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刘桢楠</dc:creator>
  <cp:lastModifiedBy>桑三博客</cp:lastModifiedBy>
  <cp:revision>1</cp:revision>
  <dcterms:created xsi:type="dcterms:W3CDTF">2006-09-13T11:21:00Z</dcterms:created>
  <cp:lastPrinted>2018-08-29T03:32:00Z</cp:lastPrinted>
  <dcterms:modified xsi:type="dcterms:W3CDTF">2023-01-28T03:43:43Z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